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semm\Desktop\"/>
    </mc:Choice>
  </mc:AlternateContent>
  <xr:revisionPtr revIDLastSave="0" documentId="13_ncr:1_{5A8494FE-01CC-4BD2-9408-9C392AFC588E}" xr6:coauthVersionLast="47" xr6:coauthVersionMax="47" xr10:uidLastSave="{00000000-0000-0000-0000-000000000000}"/>
  <bookViews>
    <workbookView xWindow="-108" yWindow="-108" windowWidth="30936" windowHeight="16776" tabRatio="500" xr2:uid="{00000000-000D-0000-FFFF-FFFF00000000}"/>
  </bookViews>
  <sheets>
    <sheet name="Titelblatt" sheetId="1" r:id="rId1"/>
    <sheet name="Dateneingabe_2025" sheetId="2" r:id="rId2"/>
    <sheet name="Dateneingabe_2026" sheetId="3" r:id="rId3"/>
    <sheet name="Dashboard_3D" sheetId="4" r:id="rId4"/>
    <sheet name="Budget_Planung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7" i="5" l="1"/>
  <c r="C31" i="4"/>
  <c r="M71" i="3"/>
  <c r="L71" i="3"/>
  <c r="K71" i="3"/>
  <c r="J71" i="3"/>
  <c r="I71" i="3"/>
  <c r="H71" i="3"/>
  <c r="G71" i="3"/>
  <c r="F71" i="3"/>
  <c r="E71" i="3"/>
  <c r="D71" i="3"/>
  <c r="C71" i="3"/>
  <c r="B71" i="3"/>
  <c r="C36" i="4" s="1"/>
  <c r="M67" i="3"/>
  <c r="L67" i="3"/>
  <c r="K67" i="3"/>
  <c r="J67" i="3"/>
  <c r="I67" i="3"/>
  <c r="H67" i="3"/>
  <c r="G67" i="3"/>
  <c r="F67" i="3"/>
  <c r="E67" i="3"/>
  <c r="D67" i="3"/>
  <c r="C67" i="3"/>
  <c r="B67" i="3"/>
  <c r="C35" i="4" s="1"/>
  <c r="M63" i="3"/>
  <c r="L63" i="3"/>
  <c r="K63" i="3"/>
  <c r="J63" i="3"/>
  <c r="I63" i="3"/>
  <c r="H63" i="3"/>
  <c r="G63" i="3"/>
  <c r="F63" i="3"/>
  <c r="E63" i="3"/>
  <c r="D63" i="3"/>
  <c r="C63" i="3"/>
  <c r="B63" i="3"/>
  <c r="C34" i="4" s="1"/>
  <c r="M58" i="3"/>
  <c r="L58" i="3"/>
  <c r="K58" i="3"/>
  <c r="J58" i="3"/>
  <c r="I58" i="3"/>
  <c r="H58" i="3"/>
  <c r="G58" i="3"/>
  <c r="F58" i="3"/>
  <c r="E58" i="3"/>
  <c r="D58" i="3"/>
  <c r="C58" i="3"/>
  <c r="B58" i="3"/>
  <c r="C33" i="4" s="1"/>
  <c r="M53" i="3"/>
  <c r="L53" i="3"/>
  <c r="K53" i="3"/>
  <c r="J53" i="3"/>
  <c r="I53" i="3"/>
  <c r="H53" i="3"/>
  <c r="G53" i="3"/>
  <c r="F53" i="3"/>
  <c r="E53" i="3"/>
  <c r="D53" i="3"/>
  <c r="C53" i="3"/>
  <c r="C32" i="4" s="1"/>
  <c r="B53" i="3"/>
  <c r="M49" i="3"/>
  <c r="L49" i="3"/>
  <c r="K49" i="3"/>
  <c r="J49" i="3"/>
  <c r="I49" i="3"/>
  <c r="H49" i="3"/>
  <c r="G49" i="3"/>
  <c r="F49" i="3"/>
  <c r="E49" i="3"/>
  <c r="D49" i="3"/>
  <c r="C49" i="3"/>
  <c r="B49" i="3"/>
  <c r="M44" i="3"/>
  <c r="L44" i="3"/>
  <c r="K44" i="3"/>
  <c r="J44" i="3"/>
  <c r="I44" i="3"/>
  <c r="H44" i="3"/>
  <c r="G44" i="3"/>
  <c r="F44" i="3"/>
  <c r="E44" i="3"/>
  <c r="D44" i="3"/>
  <c r="C44" i="3"/>
  <c r="B44" i="3"/>
  <c r="C30" i="4" s="1"/>
  <c r="M39" i="3"/>
  <c r="L39" i="3"/>
  <c r="K39" i="3"/>
  <c r="J39" i="3"/>
  <c r="I39" i="3"/>
  <c r="H39" i="3"/>
  <c r="G39" i="3"/>
  <c r="F39" i="3"/>
  <c r="E39" i="3"/>
  <c r="D39" i="3"/>
  <c r="C39" i="3"/>
  <c r="B39" i="3"/>
  <c r="C29" i="4" s="1"/>
  <c r="M34" i="3"/>
  <c r="L34" i="3"/>
  <c r="K34" i="3"/>
  <c r="J34" i="3"/>
  <c r="I34" i="3"/>
  <c r="H34" i="3"/>
  <c r="G34" i="3"/>
  <c r="F34" i="3"/>
  <c r="E34" i="3"/>
  <c r="D34" i="3"/>
  <c r="C34" i="3"/>
  <c r="B34" i="3"/>
  <c r="C28" i="4" s="1"/>
  <c r="M27" i="3"/>
  <c r="L27" i="3"/>
  <c r="K27" i="3"/>
  <c r="J27" i="3"/>
  <c r="I27" i="3"/>
  <c r="H27" i="3"/>
  <c r="G27" i="3"/>
  <c r="F27" i="3"/>
  <c r="E27" i="3"/>
  <c r="D27" i="3"/>
  <c r="C27" i="3"/>
  <c r="B27" i="3"/>
  <c r="C27" i="4" s="1"/>
  <c r="M20" i="3"/>
  <c r="M77" i="3" s="1"/>
  <c r="E22" i="4" s="1"/>
  <c r="L20" i="3"/>
  <c r="L77" i="3" s="1"/>
  <c r="E21" i="4" s="1"/>
  <c r="K20" i="3"/>
  <c r="K77" i="3" s="1"/>
  <c r="E20" i="4" s="1"/>
  <c r="J20" i="3"/>
  <c r="J77" i="3" s="1"/>
  <c r="E19" i="4" s="1"/>
  <c r="I20" i="3"/>
  <c r="I77" i="3" s="1"/>
  <c r="E18" i="4" s="1"/>
  <c r="H20" i="3"/>
  <c r="H77" i="3" s="1"/>
  <c r="E17" i="4" s="1"/>
  <c r="G20" i="3"/>
  <c r="G77" i="3" s="1"/>
  <c r="E16" i="4" s="1"/>
  <c r="F20" i="3"/>
  <c r="F77" i="3" s="1"/>
  <c r="E15" i="4" s="1"/>
  <c r="E20" i="3"/>
  <c r="E77" i="3" s="1"/>
  <c r="E14" i="4" s="1"/>
  <c r="D20" i="3"/>
  <c r="D77" i="3" s="1"/>
  <c r="E13" i="4" s="1"/>
  <c r="C20" i="3"/>
  <c r="C26" i="4" s="1"/>
  <c r="B20" i="3"/>
  <c r="B77" i="3" s="1"/>
  <c r="M13" i="3"/>
  <c r="L13" i="3"/>
  <c r="K13" i="3"/>
  <c r="J13" i="3"/>
  <c r="I13" i="3"/>
  <c r="H13" i="3"/>
  <c r="G13" i="3"/>
  <c r="F13" i="3"/>
  <c r="E13" i="3"/>
  <c r="D13" i="3"/>
  <c r="C13" i="3"/>
  <c r="B13" i="3"/>
  <c r="M10" i="3"/>
  <c r="L10" i="3"/>
  <c r="K10" i="3"/>
  <c r="J10" i="3"/>
  <c r="I10" i="3"/>
  <c r="H10" i="3"/>
  <c r="G10" i="3"/>
  <c r="F10" i="3"/>
  <c r="E10" i="3"/>
  <c r="D10" i="3"/>
  <c r="C10" i="3"/>
  <c r="B10" i="3"/>
  <c r="M6" i="3"/>
  <c r="M17" i="3" s="1"/>
  <c r="L6" i="3"/>
  <c r="L17" i="3" s="1"/>
  <c r="K6" i="3"/>
  <c r="K17" i="3" s="1"/>
  <c r="J6" i="3"/>
  <c r="J17" i="3" s="1"/>
  <c r="I6" i="3"/>
  <c r="I17" i="3" s="1"/>
  <c r="H6" i="3"/>
  <c r="H17" i="3" s="1"/>
  <c r="G6" i="3"/>
  <c r="G17" i="3" s="1"/>
  <c r="F6" i="3"/>
  <c r="F17" i="3" s="1"/>
  <c r="E6" i="3"/>
  <c r="E17" i="3" s="1"/>
  <c r="D6" i="3"/>
  <c r="D17" i="3" s="1"/>
  <c r="C6" i="3"/>
  <c r="C17" i="3" s="1"/>
  <c r="B6" i="3"/>
  <c r="B17" i="3" s="1"/>
  <c r="M71" i="2"/>
  <c r="L71" i="2"/>
  <c r="K71" i="2"/>
  <c r="J71" i="2"/>
  <c r="I71" i="2"/>
  <c r="H71" i="2"/>
  <c r="G71" i="2"/>
  <c r="F71" i="2"/>
  <c r="E71" i="2"/>
  <c r="D71" i="2"/>
  <c r="C71" i="2"/>
  <c r="B71" i="2"/>
  <c r="B36" i="4" s="1"/>
  <c r="M67" i="2"/>
  <c r="L67" i="2"/>
  <c r="K67" i="2"/>
  <c r="J67" i="2"/>
  <c r="I67" i="2"/>
  <c r="H67" i="2"/>
  <c r="G67" i="2"/>
  <c r="F67" i="2"/>
  <c r="E67" i="2"/>
  <c r="D67" i="2"/>
  <c r="C67" i="2"/>
  <c r="B67" i="2"/>
  <c r="B35" i="4" s="1"/>
  <c r="M63" i="2"/>
  <c r="L63" i="2"/>
  <c r="K63" i="2"/>
  <c r="J63" i="2"/>
  <c r="I63" i="2"/>
  <c r="H63" i="2"/>
  <c r="G63" i="2"/>
  <c r="F63" i="2"/>
  <c r="E63" i="2"/>
  <c r="D63" i="2"/>
  <c r="C63" i="2"/>
  <c r="B63" i="2"/>
  <c r="C14" i="5" s="1"/>
  <c r="D14" i="5" s="1"/>
  <c r="E14" i="5" s="1"/>
  <c r="F14" i="5" s="1"/>
  <c r="M58" i="2"/>
  <c r="L58" i="2"/>
  <c r="K58" i="2"/>
  <c r="J58" i="2"/>
  <c r="I58" i="2"/>
  <c r="H58" i="2"/>
  <c r="G58" i="2"/>
  <c r="F58" i="2"/>
  <c r="E58" i="2"/>
  <c r="D58" i="2"/>
  <c r="C58" i="2"/>
  <c r="B58" i="2"/>
  <c r="C13" i="5" s="1"/>
  <c r="D13" i="5" s="1"/>
  <c r="E13" i="5" s="1"/>
  <c r="F13" i="5" s="1"/>
  <c r="M53" i="2"/>
  <c r="L53" i="2"/>
  <c r="K53" i="2"/>
  <c r="J53" i="2"/>
  <c r="I53" i="2"/>
  <c r="H53" i="2"/>
  <c r="G53" i="2"/>
  <c r="F53" i="2"/>
  <c r="E53" i="2"/>
  <c r="D53" i="2"/>
  <c r="C53" i="2"/>
  <c r="B53" i="2"/>
  <c r="B32" i="4" s="1"/>
  <c r="M49" i="2"/>
  <c r="L49" i="2"/>
  <c r="K49" i="2"/>
  <c r="J49" i="2"/>
  <c r="I49" i="2"/>
  <c r="H49" i="2"/>
  <c r="G49" i="2"/>
  <c r="F49" i="2"/>
  <c r="E49" i="2"/>
  <c r="D49" i="2"/>
  <c r="C49" i="2"/>
  <c r="B49" i="2"/>
  <c r="C11" i="5" s="1"/>
  <c r="D11" i="5" s="1"/>
  <c r="E11" i="5" s="1"/>
  <c r="F11" i="5" s="1"/>
  <c r="M44" i="2"/>
  <c r="L44" i="2"/>
  <c r="K44" i="2"/>
  <c r="J44" i="2"/>
  <c r="I44" i="2"/>
  <c r="H44" i="2"/>
  <c r="G44" i="2"/>
  <c r="F44" i="2"/>
  <c r="E44" i="2"/>
  <c r="D44" i="2"/>
  <c r="C44" i="2"/>
  <c r="B44" i="2"/>
  <c r="B30" i="4" s="1"/>
  <c r="M39" i="2"/>
  <c r="L39" i="2"/>
  <c r="K39" i="2"/>
  <c r="J39" i="2"/>
  <c r="I39" i="2"/>
  <c r="H39" i="2"/>
  <c r="G39" i="2"/>
  <c r="F39" i="2"/>
  <c r="E39" i="2"/>
  <c r="D39" i="2"/>
  <c r="C39" i="2"/>
  <c r="B39" i="2"/>
  <c r="B29" i="4" s="1"/>
  <c r="M34" i="2"/>
  <c r="L34" i="2"/>
  <c r="K34" i="2"/>
  <c r="J34" i="2"/>
  <c r="I34" i="2"/>
  <c r="H34" i="2"/>
  <c r="G34" i="2"/>
  <c r="F34" i="2"/>
  <c r="E34" i="2"/>
  <c r="D34" i="2"/>
  <c r="C34" i="2"/>
  <c r="B34" i="2"/>
  <c r="C8" i="5" s="1"/>
  <c r="D8" i="5" s="1"/>
  <c r="E8" i="5" s="1"/>
  <c r="F8" i="5" s="1"/>
  <c r="M27" i="2"/>
  <c r="L27" i="2"/>
  <c r="K27" i="2"/>
  <c r="J27" i="2"/>
  <c r="I27" i="2"/>
  <c r="H27" i="2"/>
  <c r="G27" i="2"/>
  <c r="F27" i="2"/>
  <c r="E27" i="2"/>
  <c r="D27" i="2"/>
  <c r="C27" i="2"/>
  <c r="B27" i="2"/>
  <c r="C7" i="5" s="1"/>
  <c r="D7" i="5" s="1"/>
  <c r="E7" i="5" s="1"/>
  <c r="F7" i="5" s="1"/>
  <c r="M20" i="2"/>
  <c r="M77" i="2" s="1"/>
  <c r="C22" i="4" s="1"/>
  <c r="L20" i="2"/>
  <c r="L77" i="2" s="1"/>
  <c r="C21" i="4" s="1"/>
  <c r="K20" i="2"/>
  <c r="K77" i="2" s="1"/>
  <c r="C20" i="4" s="1"/>
  <c r="J20" i="2"/>
  <c r="J77" i="2" s="1"/>
  <c r="C19" i="4" s="1"/>
  <c r="I20" i="2"/>
  <c r="I77" i="2" s="1"/>
  <c r="C18" i="4" s="1"/>
  <c r="H20" i="2"/>
  <c r="H77" i="2" s="1"/>
  <c r="C17" i="4" s="1"/>
  <c r="G20" i="2"/>
  <c r="G77" i="2" s="1"/>
  <c r="C16" i="4" s="1"/>
  <c r="F20" i="2"/>
  <c r="F77" i="2" s="1"/>
  <c r="C15" i="4" s="1"/>
  <c r="E20" i="2"/>
  <c r="E77" i="2" s="1"/>
  <c r="C14" i="4" s="1"/>
  <c r="D20" i="2"/>
  <c r="D77" i="2" s="1"/>
  <c r="C13" i="4" s="1"/>
  <c r="C20" i="2"/>
  <c r="C77" i="2" s="1"/>
  <c r="C12" i="4" s="1"/>
  <c r="B20" i="2"/>
  <c r="B26" i="4" s="1"/>
  <c r="M13" i="2"/>
  <c r="L13" i="2"/>
  <c r="K13" i="2"/>
  <c r="J13" i="2"/>
  <c r="I13" i="2"/>
  <c r="H13" i="2"/>
  <c r="G13" i="2"/>
  <c r="F13" i="2"/>
  <c r="E13" i="2"/>
  <c r="D13" i="2"/>
  <c r="C13" i="2"/>
  <c r="B13" i="2"/>
  <c r="M10" i="2"/>
  <c r="L10" i="2"/>
  <c r="K10" i="2"/>
  <c r="J10" i="2"/>
  <c r="I10" i="2"/>
  <c r="H10" i="2"/>
  <c r="G10" i="2"/>
  <c r="F10" i="2"/>
  <c r="E10" i="2"/>
  <c r="D10" i="2"/>
  <c r="C10" i="2"/>
  <c r="B10" i="2"/>
  <c r="M6" i="2"/>
  <c r="M17" i="2" s="1"/>
  <c r="L6" i="2"/>
  <c r="L17" i="2" s="1"/>
  <c r="K6" i="2"/>
  <c r="K17" i="2" s="1"/>
  <c r="J6" i="2"/>
  <c r="J17" i="2" s="1"/>
  <c r="I6" i="2"/>
  <c r="I17" i="2" s="1"/>
  <c r="H6" i="2"/>
  <c r="H17" i="2" s="1"/>
  <c r="G6" i="2"/>
  <c r="G17" i="2" s="1"/>
  <c r="F6" i="2"/>
  <c r="F17" i="2" s="1"/>
  <c r="E6" i="2"/>
  <c r="E17" i="2" s="1"/>
  <c r="D6" i="2"/>
  <c r="D17" i="2" s="1"/>
  <c r="C6" i="2"/>
  <c r="C17" i="2" s="1"/>
  <c r="B6" i="2"/>
  <c r="B17" i="2" s="1"/>
  <c r="D15" i="4" l="1"/>
  <c r="F79" i="3"/>
  <c r="D79" i="3"/>
  <c r="D13" i="4"/>
  <c r="E79" i="2"/>
  <c r="B14" i="4"/>
  <c r="B15" i="4"/>
  <c r="F79" i="2"/>
  <c r="B11" i="4"/>
  <c r="C5" i="4"/>
  <c r="B13" i="4"/>
  <c r="D79" i="2"/>
  <c r="I79" i="3"/>
  <c r="D18" i="4"/>
  <c r="E79" i="3"/>
  <c r="D14" i="4"/>
  <c r="B16" i="4"/>
  <c r="G79" i="2"/>
  <c r="G79" i="3"/>
  <c r="D16" i="4"/>
  <c r="J79" i="3"/>
  <c r="D19" i="4"/>
  <c r="H79" i="2"/>
  <c r="B17" i="4"/>
  <c r="H79" i="3"/>
  <c r="D17" i="4"/>
  <c r="I79" i="2"/>
  <c r="B18" i="4"/>
  <c r="B19" i="4"/>
  <c r="J79" i="2"/>
  <c r="K79" i="2"/>
  <c r="B20" i="4"/>
  <c r="K79" i="3"/>
  <c r="D20" i="4"/>
  <c r="D21" i="4"/>
  <c r="L79" i="3"/>
  <c r="B21" i="4"/>
  <c r="L79" i="2"/>
  <c r="B22" i="4"/>
  <c r="M79" i="2"/>
  <c r="M79" i="3"/>
  <c r="D22" i="4"/>
  <c r="D11" i="4"/>
  <c r="C6" i="4"/>
  <c r="B79" i="3"/>
  <c r="B80" i="3" s="1"/>
  <c r="D6" i="4"/>
  <c r="E11" i="4"/>
  <c r="B12" i="4"/>
  <c r="C79" i="2"/>
  <c r="D12" i="4"/>
  <c r="B31" i="4"/>
  <c r="C6" i="5"/>
  <c r="C9" i="5"/>
  <c r="D9" i="5" s="1"/>
  <c r="E9" i="5" s="1"/>
  <c r="F9" i="5" s="1"/>
  <c r="C12" i="5"/>
  <c r="D12" i="5" s="1"/>
  <c r="E12" i="5" s="1"/>
  <c r="F12" i="5" s="1"/>
  <c r="C15" i="5"/>
  <c r="D15" i="5" s="1"/>
  <c r="E15" i="5" s="1"/>
  <c r="F15" i="5" s="1"/>
  <c r="B77" i="2"/>
  <c r="C77" i="3"/>
  <c r="E12" i="4" s="1"/>
  <c r="B27" i="4"/>
  <c r="B33" i="4"/>
  <c r="C10" i="5"/>
  <c r="D10" i="5" s="1"/>
  <c r="E10" i="5" s="1"/>
  <c r="F10" i="5" s="1"/>
  <c r="C16" i="5"/>
  <c r="D16" i="5" s="1"/>
  <c r="E16" i="5" s="1"/>
  <c r="F16" i="5" s="1"/>
  <c r="B28" i="4"/>
  <c r="B34" i="4"/>
  <c r="C7" i="4" l="1"/>
  <c r="F6" i="4"/>
  <c r="E6" i="4"/>
  <c r="C17" i="5"/>
  <c r="D6" i="5"/>
  <c r="C11" i="4"/>
  <c r="D5" i="4"/>
  <c r="F5" i="4" s="1"/>
  <c r="B79" i="2"/>
  <c r="B80" i="2" s="1"/>
  <c r="C80" i="2" s="1"/>
  <c r="D80" i="2" s="1"/>
  <c r="E80" i="2" s="1"/>
  <c r="F80" i="2" s="1"/>
  <c r="G80" i="2" s="1"/>
  <c r="H80" i="2" s="1"/>
  <c r="I80" i="2" s="1"/>
  <c r="J80" i="2" s="1"/>
  <c r="K80" i="2" s="1"/>
  <c r="L80" i="2" s="1"/>
  <c r="M80" i="2" s="1"/>
  <c r="C79" i="3"/>
  <c r="C80" i="3" s="1"/>
  <c r="D80" i="3" s="1"/>
  <c r="E80" i="3" s="1"/>
  <c r="F80" i="3" s="1"/>
  <c r="G80" i="3" s="1"/>
  <c r="H80" i="3" s="1"/>
  <c r="I80" i="3" s="1"/>
  <c r="J80" i="3" s="1"/>
  <c r="K80" i="3" s="1"/>
  <c r="L80" i="3" s="1"/>
  <c r="M80" i="3" s="1"/>
  <c r="D7" i="4" l="1"/>
  <c r="E5" i="4"/>
  <c r="D17" i="5"/>
  <c r="E17" i="5" s="1"/>
  <c r="E6" i="5"/>
  <c r="F6" i="5" s="1"/>
  <c r="E7" i="4"/>
  <c r="F7" i="4"/>
</calcChain>
</file>

<file path=xl/sharedStrings.xml><?xml version="1.0" encoding="utf-8"?>
<sst xmlns="http://schemas.openxmlformats.org/spreadsheetml/2006/main" count="304" uniqueCount="179">
  <si>
    <t>Version:</t>
  </si>
  <si>
    <t>Autor:</t>
  </si>
  <si>
    <t>Fadi Finance</t>
  </si>
  <si>
    <t>Erstellungsdatum:</t>
  </si>
  <si>
    <t>04.10.2025</t>
  </si>
  <si>
    <t>Jahre:</t>
  </si>
  <si>
    <t>2025 &amp; 2026</t>
  </si>
  <si>
    <t>✨ PREMIUM FUNKTIONEN:</t>
  </si>
  <si>
    <t>• Multi-Jahres-Vergleich 2025 vs 2026</t>
  </si>
  <si>
    <t>• Professionelle 3D-Diagramme</t>
  </si>
  <si>
    <t>• Automatische Farbcodierung (Grün/Rot)</t>
  </si>
  <si>
    <t>• Detaillierte Unterkategorien (65+ Zeilen)</t>
  </si>
  <si>
    <t>• Trendanalyse und KPI-Dashboards</t>
  </si>
  <si>
    <t>• Budget-Tracking mit Ampel-System</t>
  </si>
  <si>
    <t>• Interaktive Jahresübersichten</t>
  </si>
  <si>
    <t>• Fortlaufende Kontostände</t>
  </si>
  <si>
    <t>📋 SCHNELLSTART:</t>
  </si>
  <si>
    <t>1. Dateneingabe_2025 &amp; Dateneingabe_2026 ausfüllen</t>
  </si>
  <si>
    <t>2. Optional: Unterkategorien anpassen</t>
  </si>
  <si>
    <t>3. Dashboard analysiert automatisch beide Jahre</t>
  </si>
  <si>
    <t>4. Budget_Planung für Soll-Ist-Vergleich nutzen</t>
  </si>
  <si>
    <t>📝 NEUES JAHR HINZUFÜGEN (z.B. 2027):</t>
  </si>
  <si>
    <t>Schritt 1: Blatt duplizieren</t>
  </si>
  <si>
    <t>• Rechtsklick auf 'Dateneingabe_2026'</t>
  </si>
  <si>
    <t>• Wählen Sie 'Verschieben oder kopieren...'</t>
  </si>
  <si>
    <t>• ✓ Häkchen bei 'Kopie erstellen'</t>
  </si>
  <si>
    <t>• Bestätigen mit OK</t>
  </si>
  <si>
    <t>Schritt 2: Blatt umbenennen</t>
  </si>
  <si>
    <t>• Doppelklick auf den neuen Blatt-Namen</t>
  </si>
  <si>
    <t>• Ändern Sie zu 'Dateneingabe_2027'</t>
  </si>
  <si>
    <t>• Enter drücken</t>
  </si>
  <si>
    <t>Schritt 3: Jahr im Blatt aktualisieren</t>
  </si>
  <si>
    <t>• Öffnen Sie das neue Blatt 'Dateneingabe_2027'</t>
  </si>
  <si>
    <t>• Zelle A1: Ändern Sie '2026' zu '2027'</t>
  </si>
  <si>
    <t>• Optional: Daten für 2027 anpassen</t>
  </si>
  <si>
    <t>Schritt 4: Dashboard verknüpfen</t>
  </si>
  <si>
    <t>• Öffnen Sie 'Dashboard_3D'</t>
  </si>
  <si>
    <t>• Zeile 7 (nach 2026): Fügen Sie neue Zeile ein</t>
  </si>
  <si>
    <t>• A7: Tippen Sie '2027'</t>
  </si>
  <si>
    <t>• B7: =SUM(Dateneingabe_2027!B[Einnahmenzeile]:M[Einnahmenzeile])</t>
  </si>
  <si>
    <t>• C7: =SUM(Dateneingabe_2027!B[Ausgabenzeile]:M[Ausgabenzeile])</t>
  </si>
  <si>
    <t>• D7: =B7-C7</t>
  </si>
  <si>
    <t>• E7: =IF(B7=0,0,(B7-C7)/B7)</t>
  </si>
  <si>
    <t>Schritt 5: Diagramm erweitern (optional)</t>
  </si>
  <si>
    <t>• Rechtsklick auf 3D-Säulendiagramm</t>
  </si>
  <si>
    <t>• 'Daten auswählen...'</t>
  </si>
  <si>
    <t>• Klicken Sie auf 'Hinzufügen'</t>
  </si>
  <si>
    <t>• Reihenname: Einnahmen 2027</t>
  </si>
  <si>
    <t>• Reihenwerte: Markieren Sie die 12 Monate aus 2027</t>
  </si>
  <si>
    <t>• Wiederholen für 'Ausgaben 2027'</t>
  </si>
  <si>
    <t>• OK → Fertig!</t>
  </si>
  <si>
    <t>💡 TIPP:</t>
  </si>
  <si>
    <t>Für Anfangssaldo 2027: Nehmen Sie Endkontostand</t>
  </si>
  <si>
    <t>aus Dezember 2026 (Zeile 'KONTOSTAND', Spalte M)</t>
  </si>
  <si>
    <t>⚠️ WICHTIG:</t>
  </si>
  <si>
    <t>Die Zeilennummern im Dashboard müssen exakt passen!</t>
  </si>
  <si>
    <t>Tipp: Schauen Sie in Dateneingabe_2026, welche Zeile</t>
  </si>
  <si>
    <t>'SUMME EINNAHMEN' und 'SUMME AUSGABEN' sind.</t>
  </si>
  <si>
    <t>📋 BEISPIEL:</t>
  </si>
  <si>
    <t>Wenn in Dateneingabe_2026:</t>
  </si>
  <si>
    <t>• SUMME EINNAHMEN in Zeile 15</t>
  </si>
  <si>
    <t>• SUMME AUSGABEN in Zeile 77</t>
  </si>
  <si>
    <t>Dann im Dashboard für 2027:</t>
  </si>
  <si>
    <t>• B7: =SUM(Dateneingabe_2027!B15:M15)</t>
  </si>
  <si>
    <t>• C7: =SUM(Dateneingabe_2027!B77:M77)</t>
  </si>
  <si>
    <t>DATENEINGABE 2025</t>
  </si>
  <si>
    <t>KATEGORIE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</si>
  <si>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</si>
  <si>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</si>
  <si>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</si>
  <si>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</si>
  <si>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</si>
  <si>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</si>
  <si>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</si>
  <si>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</si>
  <si>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</si>
  <si>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</si>
  <si>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</si>
  <si>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</si>
  <si>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💰 EINNAHMEN</t>
  </si>
  <si>
    <t>GEHALT/LOHN</t>
  </si>
  <si>
    <t xml:space="preserve">  Gehalt Hauptjob</t>
  </si>
  <si>
    <t xml:space="preserve">  Nebenjob</t>
  </si>
  <si>
    <t xml:space="preserve">  Bonus/Prämien</t>
  </si>
  <si>
    <t>STEUERERSTATTUNG</t>
  </si>
  <si>
    <t xml:space="preserve">  Einkommensteuer</t>
  </si>
  <si>
    <t xml:space="preserve">  Sonstige Erstattungen</t>
  </si>
  <si>
    <t>SONSTIGE EINNAHMEN</t>
  </si>
  <si>
    <t xml:space="preserve">  Verkauf</t>
  </si>
  <si>
    <t xml:space="preserve">  Erstattungen</t>
  </si>
  <si>
    <t xml:space="preserve">  Geschenke</t>
  </si>
  <si>
    <t>SUMME EINNAHMEN</t>
  </si>
  <si>
    <t>💳 AUSGABEN</t>
  </si>
  <si>
    <t>WOHNEN</t>
  </si>
  <si>
    <t xml:space="preserve">  Miete/Kreditrate</t>
  </si>
  <si>
    <t xml:space="preserve">  Nebenkosten</t>
  </si>
  <si>
    <t xml:space="preserve">  Strom</t>
  </si>
  <si>
    <t xml:space="preserve">  Gas/Heizung</t>
  </si>
  <si>
    <t xml:space="preserve">  Internet/Telefon</t>
  </si>
  <si>
    <t xml:space="preserve">  GEZ</t>
  </si>
  <si>
    <t>VERSICHERUNGEN</t>
  </si>
  <si>
    <t xml:space="preserve">  Krankenversicherung</t>
  </si>
  <si>
    <t xml:space="preserve">  Haftpflicht</t>
  </si>
  <si>
    <t xml:space="preserve">  Rechtsschutz</t>
  </si>
  <si>
    <t xml:space="preserve">  KFZ-Versicherung</t>
  </si>
  <si>
    <t xml:space="preserve">  Hausrat</t>
  </si>
  <si>
    <t xml:space="preserve">  Lebensversicherung</t>
  </si>
  <si>
    <t>MOBILITÄT</t>
  </si>
  <si>
    <t xml:space="preserve">  Auto (Benzin/Wartung)</t>
  </si>
  <si>
    <t xml:space="preserve">  KFZ-Steuer</t>
  </si>
  <si>
    <t xml:space="preserve">  Bahn/ÖPNV</t>
  </si>
  <si>
    <t xml:space="preserve">  Fahrrad</t>
  </si>
  <si>
    <t>LEBENSMITTEL</t>
  </si>
  <si>
    <t xml:space="preserve">  Supermarkt</t>
  </si>
  <si>
    <t xml:space="preserve">  Wochenmarkt</t>
  </si>
  <si>
    <t xml:space="preserve">  Essen gehen</t>
  </si>
  <si>
    <t xml:space="preserve">  Lieferdienste</t>
  </si>
  <si>
    <t>GESUNDHEIT</t>
  </si>
  <si>
    <t xml:space="preserve">  Arzt/Medikamente</t>
  </si>
  <si>
    <t xml:space="preserve">  Zahnarzt</t>
  </si>
  <si>
    <t xml:space="preserve">  Sport/Fitness</t>
  </si>
  <si>
    <t xml:space="preserve">  Apotheke</t>
  </si>
  <si>
    <t>KOMMUNIKATION</t>
  </si>
  <si>
    <t xml:space="preserve">  Smartphone</t>
  </si>
  <si>
    <t xml:space="preserve">  Internet privat</t>
  </si>
  <si>
    <t xml:space="preserve">  Streaming-Dienste</t>
  </si>
  <si>
    <t>FREIZEIT</t>
  </si>
  <si>
    <t xml:space="preserve">  Sport &amp; Hobby</t>
  </si>
  <si>
    <t xml:space="preserve">  Kino/Theater</t>
  </si>
  <si>
    <t xml:space="preserve">  Bücher/Zeitschriften</t>
  </si>
  <si>
    <t xml:space="preserve">  Urlaub</t>
  </si>
  <si>
    <t>SPAREN/INVESTIEREN</t>
  </si>
  <si>
    <t xml:space="preserve">  Sparplan</t>
  </si>
  <si>
    <t xml:space="preserve">  ETF/Aktien</t>
  </si>
  <si>
    <t xml:space="preserve">  Altersvorsorge</t>
  </si>
  <si>
    <t xml:space="preserve">  Notgroschen</t>
  </si>
  <si>
    <t>KREDITE</t>
  </si>
  <si>
    <t xml:space="preserve">  Autokredit</t>
  </si>
  <si>
    <t xml:space="preserve">  Konsumkredit</t>
  </si>
  <si>
    <t xml:space="preserve">  Immobilienkredit</t>
  </si>
  <si>
    <t>BILDUNG</t>
  </si>
  <si>
    <t xml:space="preserve">  Kurse/Weiterbildung</t>
  </si>
  <si>
    <t xml:space="preserve">  Bücher</t>
  </si>
  <si>
    <t xml:space="preserve">  Software</t>
  </si>
  <si>
    <t>SONSTIGES</t>
  </si>
  <si>
    <t xml:space="preserve">  Kleidung</t>
  </si>
  <si>
    <t xml:space="preserve">  Haushaltswaren</t>
  </si>
  <si>
    <t xml:space="preserve">  Spenden</t>
  </si>
  <si>
    <t xml:space="preserve">  Diverses</t>
  </si>
  <si>
    <t>SUMME AUSGABEN</t>
  </si>
  <si>
    <t>💵 MONATLICHER SALDO</t>
  </si>
  <si>
    <t>📊 KONTOSTAND</t>
  </si>
  <si>
    <t>DATENEINGABE 2026</t>
  </si>
  <si>
    <t>🎯 MULTI-JAHRES DASHBOARD MIT 3D-CHARTS</t>
  </si>
  <si>
    <t>JAHRESVERGLEICH</t>
  </si>
  <si>
    <t>Jahr</t>
  </si>
  <si>
    <t>Einnahmen</t>
  </si>
  <si>
    <t>Ausgaben</t>
  </si>
  <si>
    <t>Saldo</t>
  </si>
  <si>
    <t>Sparquote</t>
  </si>
  <si>
    <t>2025</t>
  </si>
  <si>
    <t>2026</t>
  </si>
  <si>
    <t>Entwicklung</t>
  </si>
  <si>
    <t>Monat</t>
  </si>
  <si>
    <t>Einnahmen 2025</t>
  </si>
  <si>
    <t>Ausgaben 2025</t>
  </si>
  <si>
    <t>Einnahmen 2026</t>
  </si>
  <si>
    <t>Ausgaben 2026</t>
  </si>
  <si>
    <t>Kategorie</t>
  </si>
  <si>
    <t>BUDGET-PLANUNG &amp; SOLL-IST-VERGLEICH</t>
  </si>
  <si>
    <t>Budget/Monat</t>
  </si>
  <si>
    <t>IST Ø 2025</t>
  </si>
  <si>
    <t>Abweichung</t>
  </si>
  <si>
    <t>%</t>
  </si>
  <si>
    <t>Status</t>
  </si>
  <si>
    <t>AUSGABEN-BUDGET 2025</t>
  </si>
  <si>
    <t>GESAMT</t>
  </si>
  <si>
    <t>HAUSHALTSBUCH PRO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</si>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</sst>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€&quot;"/>
    <numFmt numFmtId="165" formatCode="0.0%"/>
  </numFmts>
  <fonts count="20" x14ac:knownFonts="1">
    <font>
      <sz val="11"/>
      <color theme="1"/>
      <name val="Calibri"/>
      <family val="2"/>
      <charset val="1"/>
    </font>
    <font>
      <b/>
      <sz val="26"/>
      <color rgb="FFFFFFFF"/>
      <name val="Calibri"/>
      <charset val="1"/>
    </font>
    <font>
      <b/>
      <sz val="12"/>
      <name val="Cambria"/>
      <charset val="1"/>
    </font>
    <font>
      <sz val="12"/>
      <name val="Cambria"/>
      <charset val="1"/>
    </font>
    <font>
      <b/>
      <sz val="14"/>
      <color rgb="FF2E86AB"/>
      <name val="Cambria"/>
      <charset val="1"/>
    </font>
    <font>
      <sz val="11"/>
      <name val="Cambria"/>
      <charset val="1"/>
    </font>
    <font>
      <b/>
      <sz val="11"/>
      <color rgb="FF2E86AB"/>
      <name val="Cambria"/>
      <charset val="1"/>
    </font>
    <font>
      <sz val="10"/>
      <name val="Cambria"/>
      <charset val="1"/>
    </font>
    <font>
      <b/>
      <sz val="12"/>
      <color rgb="FFF77F00"/>
      <name val="Cambria"/>
      <charset val="1"/>
    </font>
    <font>
      <i/>
      <sz val="10"/>
      <name val="Cambria"/>
      <charset val="1"/>
    </font>
    <font>
      <b/>
      <sz val="11"/>
      <color rgb="FF06A77D"/>
      <name val="Cambria"/>
      <charset val="1"/>
    </font>
    <font>
      <b/>
      <sz val="10"/>
      <name val="Cambria"/>
      <charset val="1"/>
    </font>
    <font>
      <sz val="10"/>
      <color rgb="FF0000FF"/>
      <name val="Cambria"/>
      <charset val="1"/>
    </font>
    <font>
      <b/>
      <sz val="16"/>
      <color rgb="FFFFFFFF"/>
      <name val="Cambria"/>
      <charset val="1"/>
    </font>
    <font>
      <b/>
      <sz val="11"/>
      <name val="Cambria"/>
      <charset val="1"/>
    </font>
    <font>
      <b/>
      <sz val="13"/>
      <color rgb="FFFFFFFF"/>
      <name val="Cambria"/>
      <charset val="1"/>
    </font>
    <font>
      <b/>
      <sz val="12"/>
      <color rgb="FFFFFFFF"/>
      <name val="Cambria"/>
      <charset val="1"/>
    </font>
    <font>
      <b/>
      <sz val="11"/>
      <color rgb="FFFFFFFF"/>
      <name val="Cambria"/>
      <charset val="1"/>
    </font>
    <font>
      <b/>
      <sz val="11"/>
      <color rgb="FFD62828"/>
      <name val="Cambria"/>
      <charset val="1"/>
    </font>
    <font>
      <b/>
      <sz val="18"/>
      <color rgb="FFFFFFFF"/>
      <name val="Cambria"/>
      <charset val="1"/>
    </font>
  </fonts>
  <fills count="8">
    <fill>
      <patternFill patternType="none"/>
    </fill>
    <fill>
      <patternFill patternType="gray125"/>
    </fill>
    <fill>
      <patternFill patternType="solid">
        <fgColor rgb="FF2E86AB"/>
        <bgColor rgb="FF397BCA"/>
      </patternFill>
    </fill>
    <fill>
      <patternFill patternType="solid">
        <fgColor rgb="FFF8F9FA"/>
        <bgColor rgb="FFFFFFFF"/>
      </patternFill>
    </fill>
    <fill>
      <patternFill patternType="solid">
        <fgColor rgb="FF06A77D"/>
        <bgColor rgb="FF349CB7"/>
      </patternFill>
    </fill>
    <fill>
      <patternFill patternType="solid">
        <fgColor rgb="FFE8F4F8"/>
        <bgColor rgb="FFF8F9FA"/>
      </patternFill>
    </fill>
    <fill>
      <patternFill patternType="solid">
        <fgColor rgb="FFD62828"/>
        <bgColor rgb="FFCE3A36"/>
      </patternFill>
    </fill>
    <fill>
      <patternFill patternType="solid">
        <fgColor rgb="FFFCE4E4"/>
        <bgColor rgb="FFE8F4F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6" fillId="6" borderId="0" xfId="0" applyFont="1" applyFill="1"/>
    <xf numFmtId="0" fontId="4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3" borderId="0" xfId="0" applyFont="1" applyFill="1"/>
    <xf numFmtId="0" fontId="14" fillId="3" borderId="0" xfId="0" applyFont="1" applyFill="1" applyAlignment="1">
      <alignment horizontal="center"/>
    </xf>
    <xf numFmtId="0" fontId="6" fillId="5" borderId="0" xfId="0" applyFont="1" applyFill="1"/>
    <xf numFmtId="164" fontId="14" fillId="5" borderId="0" xfId="0" applyNumberFormat="1" applyFont="1" applyFill="1"/>
    <xf numFmtId="164" fontId="0" fillId="0" borderId="0" xfId="0" applyNumberFormat="1"/>
    <xf numFmtId="0" fontId="16" fillId="4" borderId="0" xfId="0" applyFont="1" applyFill="1"/>
    <xf numFmtId="164" fontId="17" fillId="4" borderId="0" xfId="0" applyNumberFormat="1" applyFont="1" applyFill="1"/>
    <xf numFmtId="0" fontId="18" fillId="7" borderId="0" xfId="0" applyFont="1" applyFill="1"/>
    <xf numFmtId="164" fontId="14" fillId="7" borderId="0" xfId="0" applyNumberFormat="1" applyFont="1" applyFill="1"/>
    <xf numFmtId="164" fontId="17" fillId="6" borderId="0" xfId="0" applyNumberFormat="1" applyFont="1" applyFill="1"/>
    <xf numFmtId="0" fontId="16" fillId="2" borderId="0" xfId="0" applyFont="1" applyFill="1"/>
    <xf numFmtId="164" fontId="17" fillId="2" borderId="0" xfId="0" applyNumberFormat="1" applyFont="1" applyFill="1"/>
    <xf numFmtId="164" fontId="14" fillId="0" borderId="0" xfId="0" applyNumberFormat="1" applyFont="1"/>
    <xf numFmtId="0" fontId="14" fillId="0" borderId="0" xfId="0" applyFont="1"/>
    <xf numFmtId="165" fontId="0" fillId="0" borderId="0" xfId="0" applyNumberFormat="1"/>
    <xf numFmtId="0" fontId="11" fillId="3" borderId="0" xfId="0" applyFont="1" applyFill="1"/>
    <xf numFmtId="164" fontId="14" fillId="3" borderId="0" xfId="0" applyNumberFormat="1" applyFont="1" applyFill="1"/>
    <xf numFmtId="165" fontId="14" fillId="3" borderId="0" xfId="0" applyNumberFormat="1" applyFont="1" applyFill="1"/>
    <xf numFmtId="0" fontId="1" fillId="2" borderId="0" xfId="0" applyFont="1" applyFill="1" applyAlignment="1">
      <alignment horizontal="center" vertical="center"/>
    </xf>
    <xf numFmtId="0" fontId="4" fillId="0" borderId="0" xfId="0" applyFont="1"/>
    <xf numFmtId="0" fontId="13" fillId="2" borderId="0" xfId="0" applyFont="1" applyFill="1" applyAlignment="1">
      <alignment horizontal="center"/>
    </xf>
    <xf numFmtId="0" fontId="15" fillId="4" borderId="0" xfId="0" applyFont="1" applyFill="1"/>
    <xf numFmtId="0" fontId="15" fillId="6" borderId="0" xfId="0" applyFont="1" applyFill="1"/>
    <xf numFmtId="0" fontId="19" fillId="2" borderId="0" xfId="0" applyFont="1" applyFill="1" applyAlignment="1">
      <alignment horizontal="center"/>
    </xf>
    <xf numFmtId="0" fontId="16" fillId="6" borderId="0" xfId="0" applyFont="1" applyFill="1"/>
  </cellXfs>
  <cellStyles count="1">
    <cellStyle name="Standard" xfId="0" builtinId="0"/>
  </cellStyles>
  <dxfs count="9">
    <dxf>
      <fill>
        <patternFill>
          <bgColor rgb="FFD62828"/>
        </patternFill>
      </fill>
    </dxf>
    <dxf>
      <fill>
        <patternFill>
          <bgColor rgb="FFF77F00"/>
        </patternFill>
      </fill>
    </dxf>
    <dxf>
      <fill>
        <patternFill>
          <bgColor rgb="FF06A77D"/>
        </patternFill>
      </fill>
    </dxf>
    <dxf>
      <fill>
        <patternFill>
          <bgColor rgb="FFD62828"/>
        </patternFill>
      </fill>
    </dxf>
    <dxf>
      <fill>
        <patternFill>
          <bgColor rgb="FF06A77D"/>
        </patternFill>
      </fill>
    </dxf>
    <dxf>
      <font>
        <b/>
        <color rgb="FFFFFFFF"/>
      </font>
      <fill>
        <patternFill>
          <bgColor rgb="FFD62828"/>
        </patternFill>
      </fill>
    </dxf>
    <dxf>
      <font>
        <b/>
        <color rgb="FFFFFFFF"/>
      </font>
      <fill>
        <patternFill>
          <bgColor rgb="FF06A77D"/>
        </patternFill>
      </fill>
    </dxf>
    <dxf>
      <font>
        <b/>
        <color rgb="FFFFFFFF"/>
      </font>
      <fill>
        <patternFill>
          <bgColor rgb="FFD62828"/>
        </patternFill>
      </fill>
    </dxf>
    <dxf>
      <font>
        <b/>
        <color rgb="FFFFFFFF"/>
      </font>
      <fill>
        <patternFill>
          <bgColor rgb="FF06A77D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D62828"/>
      <rgbColor rgb="FF779637"/>
      <rgbColor rgb="FF0000FF"/>
      <rgbColor rgb="FF8BB03D"/>
      <rgbColor rgb="FFB6611C"/>
      <rgbColor rgb="FF92C3D5"/>
      <rgbColor rgb="FFB73531"/>
      <rgbColor rgb="FF386BA8"/>
      <rgbColor rgb="FF667DA0"/>
      <rgbColor rgb="FF698530"/>
      <rgbColor rgb="FF7B57A7"/>
      <rgbColor rgb="FF2E86AB"/>
      <rgbColor rgb="FFBDC8DE"/>
      <rgbColor rgb="FF878787"/>
      <rgbColor rgb="FF85A1D2"/>
      <rgbColor rgb="FFAB4744"/>
      <rgbColor rgb="FFF8F9FA"/>
      <rgbColor rgb="FFE8F4F8"/>
      <rgbColor rgb="FF7D6F91"/>
      <rgbColor rgb="FFD48685"/>
      <rgbColor rgb="FF316096"/>
      <rgbColor rgb="FFCDD6E6"/>
      <rgbColor rgb="FF8B9E6A"/>
      <rgbColor rgb="FF93A9CE"/>
      <rgbColor rgb="FF8AA64F"/>
      <rgbColor rgb="FF7797C6"/>
      <rgbColor rgb="FFA26766"/>
      <rgbColor rgb="FFCE3A36"/>
      <rgbColor rgb="FF06A77D"/>
      <rgbColor rgb="FFAABAD7"/>
      <rgbColor rgb="FF6595A5"/>
      <rgbColor rgb="FFB8CD97"/>
      <rgbColor rgb="FFD9D9D9"/>
      <rgbColor rgb="FFB5D089"/>
      <rgbColor rgb="FF99CCFF"/>
      <rgbColor rgb="FFD09493"/>
      <rgbColor rgb="FFA99BBD"/>
      <rgbColor rgb="FFFCE4E4"/>
      <rgbColor rgb="FF397BCA"/>
      <rgbColor rgb="FF83C2DA"/>
      <rgbColor rgb="FF9CC745"/>
      <rgbColor rgb="FFDC853E"/>
      <rgbColor rgb="FFF17E21"/>
      <rgbColor rgb="FFF77F00"/>
      <rgbColor rgb="FF725990"/>
      <rgbColor rgb="FFA390BD"/>
      <rgbColor rgb="FF2D5685"/>
      <rgbColor rgb="FF349CB7"/>
      <rgbColor rgb="FF4D7FBA"/>
      <rgbColor rgb="FF4672A8"/>
      <rgbColor rgb="FF9C2F2C"/>
      <rgbColor rgb="FF8B2926"/>
      <rgbColor rgb="FF5A3E78"/>
      <rgbColor rgb="FF6D4D9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Einnahmen &amp; Ausgaben Vergleich 2025 vs 2026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Dashboard_3D!$B$10</c:f>
              <c:strCache>
                <c:ptCount val="1"/>
                <c:pt idx="0">
                  <c:v>Einnahmen 2025</c:v>
                </c:pt>
              </c:strCache>
            </c:strRef>
          </c:tx>
          <c:spPr>
            <a:gradFill>
              <a:gsLst>
                <a:gs pos="0">
                  <a:srgbClr val="2E5F99"/>
                </a:gs>
                <a:gs pos="80000">
                  <a:srgbClr val="3C7AC7"/>
                </a:gs>
                <a:gs pos="100000">
                  <a:srgbClr val="397BCA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Dashboard_3D!$A$11:$A$22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Dashboard_3D!$B$11:$B$22</c:f>
              <c:numCache>
                <c:formatCode>#,##0" €"</c:formatCode>
                <c:ptCount val="12"/>
                <c:pt idx="0">
                  <c:v>3916</c:v>
                </c:pt>
                <c:pt idx="1">
                  <c:v>3949</c:v>
                </c:pt>
                <c:pt idx="2">
                  <c:v>3788</c:v>
                </c:pt>
                <c:pt idx="3">
                  <c:v>4927</c:v>
                </c:pt>
                <c:pt idx="4">
                  <c:v>3257</c:v>
                </c:pt>
                <c:pt idx="5">
                  <c:v>3620</c:v>
                </c:pt>
                <c:pt idx="6">
                  <c:v>3665</c:v>
                </c:pt>
                <c:pt idx="7">
                  <c:v>3001</c:v>
                </c:pt>
                <c:pt idx="8">
                  <c:v>4788</c:v>
                </c:pt>
                <c:pt idx="9">
                  <c:v>3987</c:v>
                </c:pt>
                <c:pt idx="10">
                  <c:v>3276</c:v>
                </c:pt>
                <c:pt idx="11">
                  <c:v>3783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4A-4CD0-B14E-1DA3A6E1667F}"/>
            </c:ext>
          </c:extLst>
        </c:ser>
        <c:ser>
          <c:idx val="1"/>
          <c:order val="1"/>
          <c:tx>
            <c:strRef>
              <c:f>Dashboard_3D!$C$10</c:f>
              <c:strCache>
                <c:ptCount val="1"/>
                <c:pt idx="0">
                  <c:v>Ausgaben 2025</c:v>
                </c:pt>
              </c:strCache>
            </c:strRef>
          </c:tx>
          <c:spPr>
            <a:gradFill>
              <a:gsLst>
                <a:gs pos="0">
                  <a:srgbClr val="9C2F2C"/>
                </a:gs>
                <a:gs pos="80000">
                  <a:srgbClr val="CB3D39"/>
                </a:gs>
                <a:gs pos="100000">
                  <a:srgbClr val="CE3A36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Dashboard_3D!$A$11:$A$22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Dashboard_3D!$C$11:$C$22</c:f>
              <c:numCache>
                <c:formatCode>#,##0" €"</c:formatCode>
                <c:ptCount val="12"/>
                <c:pt idx="0">
                  <c:v>4648</c:v>
                </c:pt>
                <c:pt idx="1">
                  <c:v>4452</c:v>
                </c:pt>
                <c:pt idx="2">
                  <c:v>7324</c:v>
                </c:pt>
                <c:pt idx="3">
                  <c:v>5823</c:v>
                </c:pt>
                <c:pt idx="4">
                  <c:v>4495</c:v>
                </c:pt>
                <c:pt idx="5">
                  <c:v>4994</c:v>
                </c:pt>
                <c:pt idx="6">
                  <c:v>6264</c:v>
                </c:pt>
                <c:pt idx="7">
                  <c:v>4719</c:v>
                </c:pt>
                <c:pt idx="8">
                  <c:v>5102</c:v>
                </c:pt>
                <c:pt idx="9">
                  <c:v>5018</c:v>
                </c:pt>
                <c:pt idx="10">
                  <c:v>5868</c:v>
                </c:pt>
                <c:pt idx="11">
                  <c:v>4962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4A-4CD0-B14E-1DA3A6E1667F}"/>
            </c:ext>
          </c:extLst>
        </c:ser>
        <c:ser>
          <c:idx val="2"/>
          <c:order val="2"/>
          <c:tx>
            <c:strRef>
              <c:f>Dashboard_3D!$D$10</c:f>
              <c:strCache>
                <c:ptCount val="1"/>
                <c:pt idx="0">
                  <c:v>Einnahmen 2026</c:v>
                </c:pt>
              </c:strCache>
            </c:strRef>
          </c:tx>
          <c:spPr>
            <a:gradFill>
              <a:gsLst>
                <a:gs pos="0">
                  <a:srgbClr val="779637"/>
                </a:gs>
                <a:gs pos="80000">
                  <a:srgbClr val="9BC348"/>
                </a:gs>
                <a:gs pos="100000">
                  <a:srgbClr val="9CC745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Dashboard_3D!$A$11:$A$22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Dashboard_3D!$D$11:$D$22</c:f>
              <c:numCache>
                <c:formatCode>#,##0" €"</c:formatCode>
                <c:ptCount val="12"/>
                <c:pt idx="0">
                  <c:v>4039</c:v>
                </c:pt>
                <c:pt idx="1">
                  <c:v>4465</c:v>
                </c:pt>
                <c:pt idx="2">
                  <c:v>3104</c:v>
                </c:pt>
                <c:pt idx="3">
                  <c:v>3309</c:v>
                </c:pt>
                <c:pt idx="4">
                  <c:v>3784</c:v>
                </c:pt>
                <c:pt idx="5">
                  <c:v>5176</c:v>
                </c:pt>
                <c:pt idx="6">
                  <c:v>4575</c:v>
                </c:pt>
                <c:pt idx="7">
                  <c:v>3164</c:v>
                </c:pt>
                <c:pt idx="8">
                  <c:v>5380</c:v>
                </c:pt>
                <c:pt idx="9">
                  <c:v>5106</c:v>
                </c:pt>
                <c:pt idx="10">
                  <c:v>3410</c:v>
                </c:pt>
                <c:pt idx="11">
                  <c:v>3584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4A-4CD0-B14E-1DA3A6E1667F}"/>
            </c:ext>
          </c:extLst>
        </c:ser>
        <c:ser>
          <c:idx val="3"/>
          <c:order val="3"/>
          <c:tx>
            <c:strRef>
              <c:f>Dashboard_3D!$E$10</c:f>
              <c:strCache>
                <c:ptCount val="1"/>
                <c:pt idx="0">
                  <c:v>Ausgaben 2026</c:v>
                </c:pt>
              </c:strCache>
            </c:strRef>
          </c:tx>
          <c:spPr>
            <a:gradFill>
              <a:gsLst>
                <a:gs pos="0">
                  <a:srgbClr val="5E437F"/>
                </a:gs>
                <a:gs pos="80000">
                  <a:srgbClr val="7B57A5"/>
                </a:gs>
                <a:gs pos="100000">
                  <a:srgbClr val="7B57A7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Dashboard_3D!$A$11:$A$22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Dashboard_3D!$E$11:$E$22</c:f>
              <c:numCache>
                <c:formatCode>#,##0" €"</c:formatCode>
                <c:ptCount val="12"/>
                <c:pt idx="0">
                  <c:v>6998</c:v>
                </c:pt>
                <c:pt idx="1">
                  <c:v>5091</c:v>
                </c:pt>
                <c:pt idx="2">
                  <c:v>4911</c:v>
                </c:pt>
                <c:pt idx="3">
                  <c:v>4697</c:v>
                </c:pt>
                <c:pt idx="4">
                  <c:v>4790</c:v>
                </c:pt>
                <c:pt idx="5">
                  <c:v>5932</c:v>
                </c:pt>
                <c:pt idx="6">
                  <c:v>5366</c:v>
                </c:pt>
                <c:pt idx="7">
                  <c:v>5664</c:v>
                </c:pt>
                <c:pt idx="8">
                  <c:v>6065</c:v>
                </c:pt>
                <c:pt idx="9">
                  <c:v>4407</c:v>
                </c:pt>
                <c:pt idx="10">
                  <c:v>6509</c:v>
                </c:pt>
                <c:pt idx="11">
                  <c:v>5480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4A-4CD0-B14E-1DA3A6E16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623418"/>
        <c:axId val="85598629"/>
        <c:axId val="0"/>
      </c:bar3DChart>
      <c:catAx>
        <c:axId val="862341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Monat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5598629"/>
        <c:crosses val="autoZero"/>
        <c:auto val="1"/>
        <c:lblAlgn val="ctr"/>
        <c:lblOffset val="100"/>
        <c:noMultiLvlLbl val="0"/>
      </c:catAx>
      <c:valAx>
        <c:axId val="8559862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Betrag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623418"/>
        <c:crosses val="autoZero"/>
        <c:crossBetween val="between"/>
      </c:valAx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Ausgabenverteilung 2025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0"/>
      <c:rAngAx val="0"/>
    </c:view3D>
    <c:floor>
      <c:thickness val="0"/>
      <c:spPr>
        <a:solidFill>
          <a:srgbClr val="D9D9D9"/>
        </a:solidFill>
        <a:ln w="0">
          <a:noFill/>
        </a:ln>
      </c:spPr>
    </c:floor>
    <c:sideWall>
      <c:thickness val="0"/>
      <c:spPr>
        <a:solidFill>
          <a:srgbClr val="D9D9D9"/>
        </a:solidFill>
        <a:ln w="0">
          <a:noFill/>
        </a:ln>
      </c:spPr>
    </c:sideWall>
    <c:backWall>
      <c:thickness val="0"/>
      <c:spPr>
        <a:solidFill>
          <a:srgbClr val="D9D9D9"/>
        </a:solidFill>
        <a:ln w="0">
          <a:noFill/>
        </a:ln>
      </c:spPr>
    </c:backWall>
    <c:plotArea>
      <c:layout/>
      <c:pie3DChart>
        <c:varyColors val="1"/>
        <c:ser>
          <c:idx val="0"/>
          <c:order val="0"/>
          <c:tx>
            <c:strRef>
              <c:f>Dashboard_3D!$B$25</c:f>
              <c:strCache>
                <c:ptCount val="1"/>
                <c:pt idx="0">
                  <c:v>Ausgaben 2025</c:v>
                </c:pt>
              </c:strCache>
            </c:strRef>
          </c:tx>
          <c:spPr>
            <a:gradFill>
              <a:gsLst>
                <a:gs pos="0">
                  <a:srgbClr val="2E5F99"/>
                </a:gs>
                <a:gs pos="80000">
                  <a:srgbClr val="3C7AC7"/>
                </a:gs>
                <a:gs pos="100000">
                  <a:srgbClr val="397BCA"/>
                </a:gs>
              </a:gsLst>
              <a:lin ang="16200000"/>
            </a:gradFill>
            <a:ln w="0">
              <a:noFill/>
            </a:ln>
          </c:spPr>
          <c:dPt>
            <c:idx val="0"/>
            <c:bubble3D val="0"/>
            <c:spPr>
              <a:gradFill>
                <a:gsLst>
                  <a:gs pos="0">
                    <a:srgbClr val="295488"/>
                  </a:gs>
                  <a:gs pos="80000">
                    <a:srgbClr val="356DB0"/>
                  </a:gs>
                  <a:gs pos="100000">
                    <a:srgbClr val="336CB4"/>
                  </a:gs>
                </a:gsLst>
                <a:lin ang="16200000"/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0EB4-4F5C-8FDD-C5CA58D1AA5D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8B2926"/>
                  </a:gs>
                  <a:gs pos="80000">
                    <a:srgbClr val="B43632"/>
                  </a:gs>
                  <a:gs pos="100000">
                    <a:srgbClr val="B73531"/>
                  </a:gs>
                </a:gsLst>
                <a:lin ang="16200000"/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0EB4-4F5C-8FDD-C5CA58D1AA5D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698530"/>
                  </a:gs>
                  <a:gs pos="80000">
                    <a:srgbClr val="8AAD3F"/>
                  </a:gs>
                  <a:gs pos="100000">
                    <a:srgbClr val="8BB03D"/>
                  </a:gs>
                </a:gsLst>
                <a:lin ang="16200000"/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0EB4-4F5C-8FDD-C5CA58D1AA5D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553C71"/>
                  </a:gs>
                  <a:gs pos="80000">
                    <a:srgbClr val="6D4E93"/>
                  </a:gs>
                  <a:gs pos="100000">
                    <a:srgbClr val="6D4D95"/>
                  </a:gs>
                </a:gsLst>
                <a:lin ang="16200000"/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0EB4-4F5C-8FDD-C5CA58D1AA5D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25798F"/>
                  </a:gs>
                  <a:gs pos="80000">
                    <a:srgbClr val="2F9DBA"/>
                  </a:gs>
                  <a:gs pos="100000">
                    <a:srgbClr val="2D9FBE"/>
                  </a:gs>
                </a:gsLst>
                <a:lin ang="16200000"/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0EB4-4F5C-8FDD-C5CA58D1AA5D}"/>
              </c:ext>
            </c:extLst>
          </c:dPt>
          <c:dPt>
            <c:idx val="5"/>
            <c:bubble3D val="0"/>
            <c:spPr>
              <a:gradFill>
                <a:gsLst>
                  <a:gs pos="0">
                    <a:srgbClr val="B6611C"/>
                  </a:gs>
                  <a:gs pos="80000">
                    <a:srgbClr val="EC7D25"/>
                  </a:gs>
                  <a:gs pos="100000">
                    <a:srgbClr val="F17E21"/>
                  </a:gs>
                </a:gsLst>
                <a:lin ang="16200000"/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B-0EB4-4F5C-8FDD-C5CA58D1AA5D}"/>
              </c:ext>
            </c:extLst>
          </c:dPt>
          <c:dPt>
            <c:idx val="6"/>
            <c:bubble3D val="0"/>
            <c:spPr>
              <a:gradFill>
                <a:gsLst>
                  <a:gs pos="0">
                    <a:srgbClr val="667DA0"/>
                  </a:gs>
                  <a:gs pos="80000">
                    <a:srgbClr val="85A1D0"/>
                  </a:gs>
                  <a:gs pos="100000">
                    <a:srgbClr val="85A1D2"/>
                  </a:gs>
                </a:gsLst>
                <a:lin ang="16200000"/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0EB4-4F5C-8FDD-C5CA58D1AA5D}"/>
              </c:ext>
            </c:extLst>
          </c:dPt>
          <c:dPt>
            <c:idx val="7"/>
            <c:bubble3D val="0"/>
            <c:spPr>
              <a:gradFill>
                <a:gsLst>
                  <a:gs pos="0">
                    <a:srgbClr val="A26766"/>
                  </a:gs>
                  <a:gs pos="80000">
                    <a:srgbClr val="D28685"/>
                  </a:gs>
                  <a:gs pos="100000">
                    <a:srgbClr val="D48685"/>
                  </a:gs>
                </a:gsLst>
                <a:lin ang="16200000"/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F-0EB4-4F5C-8FDD-C5CA58D1AA5D}"/>
              </c:ext>
            </c:extLst>
          </c:dPt>
          <c:dPt>
            <c:idx val="8"/>
            <c:bubble3D val="0"/>
            <c:spPr>
              <a:gradFill>
                <a:gsLst>
                  <a:gs pos="0">
                    <a:srgbClr val="8B9E6A"/>
                  </a:gs>
                  <a:gs pos="80000">
                    <a:srgbClr val="B4CE8A"/>
                  </a:gs>
                  <a:gs pos="100000">
                    <a:srgbClr val="B5D089"/>
                  </a:gs>
                </a:gsLst>
                <a:lin ang="16200000"/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1-0EB4-4F5C-8FDD-C5CA58D1AA5D}"/>
              </c:ext>
            </c:extLst>
          </c:dPt>
          <c:dPt>
            <c:idx val="9"/>
            <c:bubble3D val="0"/>
            <c:spPr>
              <a:gradFill>
                <a:gsLst>
                  <a:gs pos="0">
                    <a:srgbClr val="7D6F91"/>
                  </a:gs>
                  <a:gs pos="80000">
                    <a:srgbClr val="A291BC"/>
                  </a:gs>
                  <a:gs pos="100000">
                    <a:srgbClr val="A390BD"/>
                  </a:gs>
                </a:gsLst>
                <a:lin ang="16200000"/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3-0EB4-4F5C-8FDD-C5CA58D1AA5D}"/>
              </c:ext>
            </c:extLst>
          </c:dPt>
          <c:dPt>
            <c:idx val="10"/>
            <c:bubble3D val="0"/>
            <c:spPr>
              <a:gradFill>
                <a:gsLst>
                  <a:gs pos="0">
                    <a:srgbClr val="6595A5"/>
                  </a:gs>
                  <a:gs pos="80000">
                    <a:srgbClr val="83C0D8"/>
                  </a:gs>
                  <a:gs pos="100000">
                    <a:srgbClr val="83C2DA"/>
                  </a:gs>
                </a:gsLst>
                <a:lin ang="16200000"/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5-0EB4-4F5C-8FDD-C5CA58D1AA5D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B4-4F5C-8FDD-C5CA58D1AA5D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B4-4F5C-8FDD-C5CA58D1AA5D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B4-4F5C-8FDD-C5CA58D1AA5D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B4-4F5C-8FDD-C5CA58D1AA5D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B4-4F5C-8FDD-C5CA58D1AA5D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B4-4F5C-8FDD-C5CA58D1AA5D}"/>
                </c:ext>
              </c:extLst>
            </c:dLbl>
            <c:dLbl>
              <c:idx val="6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EB4-4F5C-8FDD-C5CA58D1AA5D}"/>
                </c:ext>
              </c:extLst>
            </c:dLbl>
            <c:dLbl>
              <c:idx val="7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EB4-4F5C-8FDD-C5CA58D1AA5D}"/>
                </c:ext>
              </c:extLst>
            </c:dLbl>
            <c:dLbl>
              <c:idx val="8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EB4-4F5C-8FDD-C5CA58D1AA5D}"/>
                </c:ext>
              </c:extLst>
            </c:dLbl>
            <c:dLbl>
              <c:idx val="9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EB4-4F5C-8FDD-C5CA58D1AA5D}"/>
                </c:ext>
              </c:extLst>
            </c:dLbl>
            <c:dLbl>
              <c:idx val="1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EB4-4F5C-8FDD-C5CA58D1AA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Dashboard_3D!$A$26:$A$36</c:f>
              <c:strCache>
                <c:ptCount val="11"/>
                <c:pt idx="0">
                  <c:v>WOHNEN</c:v>
                </c:pt>
                <c:pt idx="1">
                  <c:v>VERSICHERUNGEN</c:v>
                </c:pt>
                <c:pt idx="2">
                  <c:v>MOBILITÄT</c:v>
                </c:pt>
                <c:pt idx="3">
                  <c:v>LEBENSMITTEL</c:v>
                </c:pt>
                <c:pt idx="4">
                  <c:v>GESUNDHEIT</c:v>
                </c:pt>
                <c:pt idx="5">
                  <c:v>KOMMUNIKATION</c:v>
                </c:pt>
                <c:pt idx="6">
                  <c:v>FREIZEIT</c:v>
                </c:pt>
                <c:pt idx="7">
                  <c:v>SPAREN/INVESTIEREN</c:v>
                </c:pt>
                <c:pt idx="8">
                  <c:v>KREDITE</c:v>
                </c:pt>
                <c:pt idx="9">
                  <c:v>BILDUNG</c:v>
                </c:pt>
                <c:pt idx="10">
                  <c:v>SONSTIGES</c:v>
                </c:pt>
              </c:strCache>
            </c:strRef>
          </c:cat>
          <c:val>
            <c:numRef>
              <c:f>Dashboard_3D!$B$26:$B$36</c:f>
              <c:numCache>
                <c:formatCode>#,##0" €"</c:formatCode>
                <c:ptCount val="11"/>
                <c:pt idx="0">
                  <c:v>18580</c:v>
                </c:pt>
                <c:pt idx="1">
                  <c:v>6574</c:v>
                </c:pt>
                <c:pt idx="2">
                  <c:v>3261</c:v>
                </c:pt>
                <c:pt idx="3">
                  <c:v>6396</c:v>
                </c:pt>
                <c:pt idx="4">
                  <c:v>2685</c:v>
                </c:pt>
                <c:pt idx="5">
                  <c:v>1446</c:v>
                </c:pt>
                <c:pt idx="6">
                  <c:v>5271</c:v>
                </c:pt>
                <c:pt idx="7">
                  <c:v>9219</c:v>
                </c:pt>
                <c:pt idx="8">
                  <c:v>4939</c:v>
                </c:pt>
                <c:pt idx="9">
                  <c:v>1954</c:v>
                </c:pt>
                <c:pt idx="10">
                  <c:v>3344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EB4-4F5C-8FDD-C5CA58D1A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Ausgabenverteilung 2026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0"/>
      <c:rAngAx val="0"/>
    </c:view3D>
    <c:floor>
      <c:thickness val="0"/>
      <c:spPr>
        <a:solidFill>
          <a:srgbClr val="D9D9D9"/>
        </a:solidFill>
        <a:ln w="0">
          <a:noFill/>
        </a:ln>
      </c:spPr>
    </c:floor>
    <c:sideWall>
      <c:thickness val="0"/>
      <c:spPr>
        <a:solidFill>
          <a:srgbClr val="D9D9D9"/>
        </a:solidFill>
        <a:ln w="0">
          <a:noFill/>
        </a:ln>
      </c:spPr>
    </c:sideWall>
    <c:backWall>
      <c:thickness val="0"/>
      <c:spPr>
        <a:solidFill>
          <a:srgbClr val="D9D9D9"/>
        </a:solidFill>
        <a:ln w="0">
          <a:noFill/>
        </a:ln>
      </c:spPr>
    </c:backWall>
    <c:plotArea>
      <c:layout/>
      <c:pie3DChart>
        <c:varyColors val="1"/>
        <c:ser>
          <c:idx val="0"/>
          <c:order val="0"/>
          <c:tx>
            <c:strRef>
              <c:f>Dashboard_3D!$C$25</c:f>
              <c:strCache>
                <c:ptCount val="1"/>
                <c:pt idx="0">
                  <c:v>Ausgaben 2026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355881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0A5E-4EAC-88D5-DE4430F6E77E}"/>
              </c:ext>
            </c:extLst>
          </c:dPt>
          <c:dPt>
            <c:idx val="1"/>
            <c:bubble3D val="0"/>
            <c:spPr>
              <a:solidFill>
                <a:srgbClr val="3C628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0A5E-4EAC-88D5-DE4430F6E77E}"/>
              </c:ext>
            </c:extLst>
          </c:dPt>
          <c:dPt>
            <c:idx val="2"/>
            <c:bubble3D val="0"/>
            <c:spPr>
              <a:solidFill>
                <a:srgbClr val="416A9C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0A5E-4EAC-88D5-DE4430F6E77E}"/>
              </c:ext>
            </c:extLst>
          </c:dPt>
          <c:dPt>
            <c:idx val="3"/>
            <c:bubble3D val="0"/>
            <c:spPr>
              <a:solidFill>
                <a:srgbClr val="4672A8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0A5E-4EAC-88D5-DE4430F6E77E}"/>
              </c:ext>
            </c:extLst>
          </c:dPt>
          <c:dPt>
            <c:idx val="4"/>
            <c:bubble3D val="0"/>
            <c:spPr>
              <a:solidFill>
                <a:srgbClr val="4A7AB3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0A5E-4EAC-88D5-DE4430F6E77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0A5E-4EAC-88D5-DE4430F6E77E}"/>
              </c:ext>
            </c:extLst>
          </c:dPt>
          <c:dPt>
            <c:idx val="6"/>
            <c:bubble3D val="0"/>
            <c:spPr>
              <a:solidFill>
                <a:srgbClr val="7797C6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0A5E-4EAC-88D5-DE4430F6E77E}"/>
              </c:ext>
            </c:extLst>
          </c:dPt>
          <c:dPt>
            <c:idx val="7"/>
            <c:bubble3D val="0"/>
            <c:spPr>
              <a:solidFill>
                <a:srgbClr val="93A9C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F-0A5E-4EAC-88D5-DE4430F6E77E}"/>
              </c:ext>
            </c:extLst>
          </c:dPt>
          <c:dPt>
            <c:idx val="8"/>
            <c:bubble3D val="0"/>
            <c:spPr>
              <a:solidFill>
                <a:srgbClr val="AABAD7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1-0A5E-4EAC-88D5-DE4430F6E77E}"/>
              </c:ext>
            </c:extLst>
          </c:dPt>
          <c:dPt>
            <c:idx val="9"/>
            <c:bubble3D val="0"/>
            <c:spPr>
              <a:solidFill>
                <a:srgbClr val="BDC8D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3-0A5E-4EAC-88D5-DE4430F6E77E}"/>
              </c:ext>
            </c:extLst>
          </c:dPt>
          <c:dPt>
            <c:idx val="10"/>
            <c:bubble3D val="0"/>
            <c:spPr>
              <a:solidFill>
                <a:srgbClr val="CDD6E6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5-0A5E-4EAC-88D5-DE4430F6E77E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5E-4EAC-88D5-DE4430F6E77E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5E-4EAC-88D5-DE4430F6E77E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5E-4EAC-88D5-DE4430F6E77E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5E-4EAC-88D5-DE4430F6E77E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5E-4EAC-88D5-DE4430F6E77E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5E-4EAC-88D5-DE4430F6E77E}"/>
                </c:ext>
              </c:extLst>
            </c:dLbl>
            <c:dLbl>
              <c:idx val="6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5E-4EAC-88D5-DE4430F6E77E}"/>
                </c:ext>
              </c:extLst>
            </c:dLbl>
            <c:dLbl>
              <c:idx val="7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A5E-4EAC-88D5-DE4430F6E77E}"/>
                </c:ext>
              </c:extLst>
            </c:dLbl>
            <c:dLbl>
              <c:idx val="8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A5E-4EAC-88D5-DE4430F6E77E}"/>
                </c:ext>
              </c:extLst>
            </c:dLbl>
            <c:dLbl>
              <c:idx val="9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5E-4EAC-88D5-DE4430F6E77E}"/>
                </c:ext>
              </c:extLst>
            </c:dLbl>
            <c:dLbl>
              <c:idx val="1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A5E-4EAC-88D5-DE4430F6E7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Dashboard_3D!$A$26:$A$36</c:f>
              <c:strCache>
                <c:ptCount val="11"/>
                <c:pt idx="0">
                  <c:v>WOHNEN</c:v>
                </c:pt>
                <c:pt idx="1">
                  <c:v>VERSICHERUNGEN</c:v>
                </c:pt>
                <c:pt idx="2">
                  <c:v>MOBILITÄT</c:v>
                </c:pt>
                <c:pt idx="3">
                  <c:v>LEBENSMITTEL</c:v>
                </c:pt>
                <c:pt idx="4">
                  <c:v>GESUNDHEIT</c:v>
                </c:pt>
                <c:pt idx="5">
                  <c:v>KOMMUNIKATION</c:v>
                </c:pt>
                <c:pt idx="6">
                  <c:v>FREIZEIT</c:v>
                </c:pt>
                <c:pt idx="7">
                  <c:v>SPAREN/INVESTIEREN</c:v>
                </c:pt>
                <c:pt idx="8">
                  <c:v>KREDITE</c:v>
                </c:pt>
                <c:pt idx="9">
                  <c:v>BILDUNG</c:v>
                </c:pt>
                <c:pt idx="10">
                  <c:v>SONSTIGES</c:v>
                </c:pt>
              </c:strCache>
            </c:strRef>
          </c:cat>
          <c:val>
            <c:numRef>
              <c:f>Dashboard_3D!$C$26:$C$36</c:f>
              <c:numCache>
                <c:formatCode>#,##0" €"</c:formatCode>
                <c:ptCount val="11"/>
                <c:pt idx="0">
                  <c:v>18571</c:v>
                </c:pt>
                <c:pt idx="1">
                  <c:v>7446</c:v>
                </c:pt>
                <c:pt idx="2">
                  <c:v>3751</c:v>
                </c:pt>
                <c:pt idx="3">
                  <c:v>5786</c:v>
                </c:pt>
                <c:pt idx="4">
                  <c:v>2497</c:v>
                </c:pt>
                <c:pt idx="5">
                  <c:v>1628</c:v>
                </c:pt>
                <c:pt idx="6">
                  <c:v>4041</c:v>
                </c:pt>
                <c:pt idx="7">
                  <c:v>9880</c:v>
                </c:pt>
                <c:pt idx="8">
                  <c:v>6946</c:v>
                </c:pt>
                <c:pt idx="9">
                  <c:v>2415</c:v>
                </c:pt>
                <c:pt idx="10">
                  <c:v>2949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A5E-4EAC-88D5-DE4430F6E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21</xdr:col>
      <xdr:colOff>78480</xdr:colOff>
      <xdr:row>30</xdr:row>
      <xdr:rowOff>35280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708660</xdr:colOff>
      <xdr:row>31</xdr:row>
      <xdr:rowOff>540</xdr:rowOff>
    </xdr:from>
    <xdr:to>
      <xdr:col>14</xdr:col>
      <xdr:colOff>463500</xdr:colOff>
      <xdr:row>57</xdr:row>
      <xdr:rowOff>132720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7620</xdr:colOff>
      <xdr:row>31</xdr:row>
      <xdr:rowOff>540</xdr:rowOff>
    </xdr:from>
    <xdr:to>
      <xdr:col>24</xdr:col>
      <xdr:colOff>263580</xdr:colOff>
      <xdr:row>57</xdr:row>
      <xdr:rowOff>132720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76"/>
  <sheetViews>
    <sheetView tabSelected="1" zoomScaleNormal="100" workbookViewId="0"/>
  </sheetViews>
  <sheetFormatPr baseColWidth="10" defaultColWidth="8.6640625" defaultRowHeight="14.4" x14ac:dyDescent="0.3"/>
  <cols>
    <col min="2" max="7" width="24" customWidth="1"/>
  </cols>
  <sheetData>
    <row r="3" spans="2:7" ht="49.5" customHeight="1" x14ac:dyDescent="0.3">
      <c r="B3" s="31" t="s">
        <v>177</v>
      </c>
      <c r="C3" s="31"/>
      <c r="D3" s="31"/>
      <c r="E3" s="31"/>
      <c r="F3" s="31"/>
      <c r="G3" s="31"/>
    </row>
    <row r="5" spans="2:7" ht="15" customHeight="1" x14ac:dyDescent="0.3">
      <c r="B5" s="3" t="s">
        <v>0</v>
      </c>
      <c r="C5" s="4" t="s">
        <v>178</v>
      </c>
    </row>
    <row r="6" spans="2:7" ht="15" customHeight="1" x14ac:dyDescent="0.3">
      <c r="B6" s="3" t="s">
        <v>1</v>
      </c>
      <c r="C6" s="4" t="s">
        <v>2</v>
      </c>
    </row>
    <row r="7" spans="2:7" ht="15" customHeight="1" x14ac:dyDescent="0.3">
      <c r="B7" s="3" t="s">
        <v>3</v>
      </c>
      <c r="C7" s="4" t="s">
        <v>4</v>
      </c>
    </row>
    <row r="8" spans="2:7" ht="15" customHeight="1" x14ac:dyDescent="0.3">
      <c r="B8" s="3" t="s">
        <v>5</v>
      </c>
      <c r="C8" s="4" t="s">
        <v>6</v>
      </c>
    </row>
    <row r="10" spans="2:7" ht="17.25" customHeight="1" x14ac:dyDescent="0.3">
      <c r="B10" s="2" t="s">
        <v>7</v>
      </c>
    </row>
    <row r="11" spans="2:7" ht="15" customHeight="1" x14ac:dyDescent="0.3">
      <c r="B11" s="5" t="s">
        <v>8</v>
      </c>
    </row>
    <row r="12" spans="2:7" ht="15" customHeight="1" x14ac:dyDescent="0.3">
      <c r="B12" s="5" t="s">
        <v>9</v>
      </c>
    </row>
    <row r="13" spans="2:7" ht="15" customHeight="1" x14ac:dyDescent="0.3">
      <c r="B13" s="5" t="s">
        <v>10</v>
      </c>
    </row>
    <row r="14" spans="2:7" ht="15" customHeight="1" x14ac:dyDescent="0.3">
      <c r="B14" s="5" t="s">
        <v>11</v>
      </c>
    </row>
    <row r="15" spans="2:7" ht="15" customHeight="1" x14ac:dyDescent="0.3">
      <c r="B15" s="5" t="s">
        <v>12</v>
      </c>
    </row>
    <row r="16" spans="2:7" ht="15" customHeight="1" x14ac:dyDescent="0.3">
      <c r="B16" s="5" t="s">
        <v>13</v>
      </c>
    </row>
    <row r="17" spans="2:7" ht="15" customHeight="1" x14ac:dyDescent="0.3">
      <c r="B17" s="5" t="s">
        <v>14</v>
      </c>
    </row>
    <row r="18" spans="2:7" ht="15" customHeight="1" x14ac:dyDescent="0.3">
      <c r="B18" s="5" t="s">
        <v>15</v>
      </c>
    </row>
    <row r="20" spans="2:7" ht="17.25" customHeight="1" x14ac:dyDescent="0.3">
      <c r="B20" s="2" t="s">
        <v>16</v>
      </c>
    </row>
    <row r="21" spans="2:7" ht="15" customHeight="1" x14ac:dyDescent="0.3">
      <c r="B21" t="s">
        <v>17</v>
      </c>
    </row>
    <row r="22" spans="2:7" ht="15" customHeight="1" x14ac:dyDescent="0.3">
      <c r="B22" t="s">
        <v>18</v>
      </c>
    </row>
    <row r="23" spans="2:7" ht="15" customHeight="1" x14ac:dyDescent="0.3">
      <c r="B23" t="s">
        <v>19</v>
      </c>
    </row>
    <row r="24" spans="2:7" ht="15" customHeight="1" x14ac:dyDescent="0.3">
      <c r="B24" t="s">
        <v>20</v>
      </c>
    </row>
    <row r="26" spans="2:7" ht="17.399999999999999" x14ac:dyDescent="0.3">
      <c r="B26" s="32" t="s">
        <v>21</v>
      </c>
      <c r="C26" s="32"/>
      <c r="D26" s="32"/>
      <c r="E26" s="32"/>
      <c r="F26" s="32"/>
      <c r="G26" s="32"/>
    </row>
    <row r="27" spans="2:7" x14ac:dyDescent="0.3">
      <c r="B27" s="6" t="s">
        <v>22</v>
      </c>
    </row>
    <row r="28" spans="2:7" x14ac:dyDescent="0.3">
      <c r="B28" s="7" t="s">
        <v>23</v>
      </c>
    </row>
    <row r="29" spans="2:7" x14ac:dyDescent="0.3">
      <c r="B29" s="7" t="s">
        <v>24</v>
      </c>
    </row>
    <row r="30" spans="2:7" x14ac:dyDescent="0.3">
      <c r="B30" s="7" t="s">
        <v>25</v>
      </c>
    </row>
    <row r="31" spans="2:7" x14ac:dyDescent="0.3">
      <c r="B31" s="7" t="s">
        <v>26</v>
      </c>
    </row>
    <row r="33" spans="2:2" x14ac:dyDescent="0.3">
      <c r="B33" s="6" t="s">
        <v>27</v>
      </c>
    </row>
    <row r="34" spans="2:2" x14ac:dyDescent="0.3">
      <c r="B34" s="7" t="s">
        <v>28</v>
      </c>
    </row>
    <row r="35" spans="2:2" x14ac:dyDescent="0.3">
      <c r="B35" s="7" t="s">
        <v>29</v>
      </c>
    </row>
    <row r="36" spans="2:2" x14ac:dyDescent="0.3">
      <c r="B36" s="7" t="s">
        <v>30</v>
      </c>
    </row>
    <row r="38" spans="2:2" x14ac:dyDescent="0.3">
      <c r="B38" s="6" t="s">
        <v>31</v>
      </c>
    </row>
    <row r="39" spans="2:2" x14ac:dyDescent="0.3">
      <c r="B39" s="7" t="s">
        <v>32</v>
      </c>
    </row>
    <row r="40" spans="2:2" x14ac:dyDescent="0.3">
      <c r="B40" s="7" t="s">
        <v>33</v>
      </c>
    </row>
    <row r="41" spans="2:2" x14ac:dyDescent="0.3">
      <c r="B41" s="7" t="s">
        <v>34</v>
      </c>
    </row>
    <row r="43" spans="2:2" x14ac:dyDescent="0.3">
      <c r="B43" s="6" t="s">
        <v>35</v>
      </c>
    </row>
    <row r="44" spans="2:2" x14ac:dyDescent="0.3">
      <c r="B44" s="7" t="s">
        <v>36</v>
      </c>
    </row>
    <row r="45" spans="2:2" x14ac:dyDescent="0.3">
      <c r="B45" s="7" t="s">
        <v>37</v>
      </c>
    </row>
    <row r="46" spans="2:2" x14ac:dyDescent="0.3">
      <c r="B46" s="7" t="s">
        <v>38</v>
      </c>
    </row>
    <row r="47" spans="2:2" x14ac:dyDescent="0.3">
      <c r="B47" s="7" t="s">
        <v>39</v>
      </c>
    </row>
    <row r="48" spans="2:2" x14ac:dyDescent="0.3">
      <c r="B48" s="7" t="s">
        <v>40</v>
      </c>
    </row>
    <row r="49" spans="2:2" x14ac:dyDescent="0.3">
      <c r="B49" s="7" t="s">
        <v>41</v>
      </c>
    </row>
    <row r="50" spans="2:2" x14ac:dyDescent="0.3">
      <c r="B50" s="7" t="s">
        <v>42</v>
      </c>
    </row>
    <row r="52" spans="2:2" x14ac:dyDescent="0.3">
      <c r="B52" s="6" t="s">
        <v>43</v>
      </c>
    </row>
    <row r="53" spans="2:2" x14ac:dyDescent="0.3">
      <c r="B53" s="7" t="s">
        <v>44</v>
      </c>
    </row>
    <row r="54" spans="2:2" x14ac:dyDescent="0.3">
      <c r="B54" s="7" t="s">
        <v>45</v>
      </c>
    </row>
    <row r="55" spans="2:2" x14ac:dyDescent="0.3">
      <c r="B55" s="7" t="s">
        <v>46</v>
      </c>
    </row>
    <row r="56" spans="2:2" x14ac:dyDescent="0.3">
      <c r="B56" s="7" t="s">
        <v>47</v>
      </c>
    </row>
    <row r="57" spans="2:2" x14ac:dyDescent="0.3">
      <c r="B57" s="7" t="s">
        <v>48</v>
      </c>
    </row>
    <row r="58" spans="2:2" x14ac:dyDescent="0.3">
      <c r="B58" s="7" t="s">
        <v>49</v>
      </c>
    </row>
    <row r="59" spans="2:2" x14ac:dyDescent="0.3">
      <c r="B59" s="7" t="s">
        <v>50</v>
      </c>
    </row>
    <row r="61" spans="2:2" x14ac:dyDescent="0.3">
      <c r="B61" s="6" t="s">
        <v>51</v>
      </c>
    </row>
    <row r="62" spans="2:2" x14ac:dyDescent="0.3">
      <c r="B62" s="7" t="s">
        <v>52</v>
      </c>
    </row>
    <row r="63" spans="2:2" x14ac:dyDescent="0.3">
      <c r="B63" s="7" t="s">
        <v>53</v>
      </c>
    </row>
    <row r="65" spans="2:2" ht="15.6" x14ac:dyDescent="0.3">
      <c r="B65" s="8" t="s">
        <v>54</v>
      </c>
    </row>
    <row r="66" spans="2:2" x14ac:dyDescent="0.3">
      <c r="B66" s="9" t="s">
        <v>55</v>
      </c>
    </row>
    <row r="67" spans="2:2" x14ac:dyDescent="0.3">
      <c r="B67" s="9" t="s">
        <v>56</v>
      </c>
    </row>
    <row r="68" spans="2:2" x14ac:dyDescent="0.3">
      <c r="B68" s="9" t="s">
        <v>57</v>
      </c>
    </row>
    <row r="70" spans="2:2" x14ac:dyDescent="0.3">
      <c r="B70" s="10" t="s">
        <v>58</v>
      </c>
    </row>
    <row r="71" spans="2:2" x14ac:dyDescent="0.3">
      <c r="B71" s="7" t="s">
        <v>59</v>
      </c>
    </row>
    <row r="72" spans="2:2" x14ac:dyDescent="0.3">
      <c r="B72" s="7" t="s">
        <v>60</v>
      </c>
    </row>
    <row r="73" spans="2:2" x14ac:dyDescent="0.3">
      <c r="B73" s="7" t="s">
        <v>61</v>
      </c>
    </row>
    <row r="74" spans="2:2" x14ac:dyDescent="0.3">
      <c r="B74" s="11" t="s">
        <v>62</v>
      </c>
    </row>
    <row r="75" spans="2:2" x14ac:dyDescent="0.3">
      <c r="B75" s="12" t="s">
        <v>63</v>
      </c>
    </row>
    <row r="76" spans="2:2" x14ac:dyDescent="0.3">
      <c r="B76" s="12" t="s">
        <v>64</v>
      </c>
    </row>
  </sheetData>
  <mergeCells count="2">
    <mergeCell ref="B3:G3"/>
    <mergeCell ref="B26:G26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0"/>
  <sheetViews>
    <sheetView zoomScaleNormal="100" workbookViewId="0">
      <selection sqref="A1:N1"/>
    </sheetView>
  </sheetViews>
  <sheetFormatPr baseColWidth="10" defaultColWidth="8.6640625" defaultRowHeight="14.4" x14ac:dyDescent="0.3"/>
  <cols>
    <col min="1" max="1" width="28" customWidth="1"/>
    <col min="2" max="13" width="11" customWidth="1"/>
  </cols>
  <sheetData>
    <row r="1" spans="1:14" ht="30" customHeight="1" x14ac:dyDescent="0.35">
      <c r="A1" s="33" t="s">
        <v>65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3" spans="1:14" ht="15" customHeight="1" x14ac:dyDescent="0.3">
      <c r="A3" s="13" t="s">
        <v>66</v>
      </c>
      <c r="B3" s="14" t="s">
        <v>67</v>
      </c>
      <c r="C3" s="14" t="s">
        <v>68</v>
      </c>
      <c r="D3" s="14" t="s">
        <v>69</v>
      </c>
      <c r="E3" s="14" t="s">
        <v>70</v>
      </c>
      <c r="F3" s="14" t="s">
        <v>71</v>
      </c>
      <c r="G3" s="14" t="s">
        <v>72</v>
      </c>
      <c r="H3" s="14" t="s">
        <v>73</v>
      </c>
      <c r="I3" s="14" t="s">
        <v>74</v>
      </c>
      <c r="J3" s="14" t="s">
        <v>75</v>
      </c>
      <c r="K3" s="14" t="s">
        <v>76</v>
      </c>
      <c r="L3" s="14" t="s">
        <v>77</v>
      </c>
      <c r="M3" s="14" t="s">
        <v>78</v>
      </c>
    </row>
    <row r="5" spans="1:14" ht="24.75" customHeight="1" x14ac:dyDescent="0.3">
      <c r="A5" s="34" t="s">
        <v>79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ht="15" customHeight="1" x14ac:dyDescent="0.3">
      <c r="A6" s="15" t="s">
        <v>80</v>
      </c>
      <c r="B6" s="16">
        <f t="shared" ref="B6:M6" si="0">SUM(B7:B9)</f>
        <v>3585</v>
      </c>
      <c r="C6" s="16">
        <f t="shared" si="0"/>
        <v>3099</v>
      </c>
      <c r="D6" s="16">
        <f t="shared" si="0"/>
        <v>3591</v>
      </c>
      <c r="E6" s="16">
        <f t="shared" si="0"/>
        <v>4048</v>
      </c>
      <c r="F6" s="16">
        <f t="shared" si="0"/>
        <v>3002</v>
      </c>
      <c r="G6" s="16">
        <f t="shared" si="0"/>
        <v>3329</v>
      </c>
      <c r="H6" s="16">
        <f t="shared" si="0"/>
        <v>3348</v>
      </c>
      <c r="I6" s="16">
        <f t="shared" si="0"/>
        <v>2817</v>
      </c>
      <c r="J6" s="16">
        <f t="shared" si="0"/>
        <v>3715</v>
      </c>
      <c r="K6" s="16">
        <f t="shared" si="0"/>
        <v>3634</v>
      </c>
      <c r="L6" s="16">
        <f t="shared" si="0"/>
        <v>3042</v>
      </c>
      <c r="M6" s="16">
        <f t="shared" si="0"/>
        <v>3036</v>
      </c>
    </row>
    <row r="7" spans="1:14" ht="15" customHeight="1" x14ac:dyDescent="0.3">
      <c r="A7" s="9" t="s">
        <v>81</v>
      </c>
      <c r="B7" s="17">
        <v>3162</v>
      </c>
      <c r="C7" s="17">
        <v>3099</v>
      </c>
      <c r="D7" s="17">
        <v>3065</v>
      </c>
      <c r="E7" s="17">
        <v>2910</v>
      </c>
      <c r="F7" s="17">
        <v>3002</v>
      </c>
      <c r="G7" s="17">
        <v>2851</v>
      </c>
      <c r="H7" s="17">
        <v>2957</v>
      </c>
      <c r="I7" s="17">
        <v>2817</v>
      </c>
      <c r="J7" s="17">
        <v>3158</v>
      </c>
      <c r="K7" s="17">
        <v>3096</v>
      </c>
      <c r="L7" s="17">
        <v>3042</v>
      </c>
      <c r="M7" s="17">
        <v>3036</v>
      </c>
    </row>
    <row r="8" spans="1:14" ht="15" customHeight="1" x14ac:dyDescent="0.3">
      <c r="A8" s="9" t="s">
        <v>82</v>
      </c>
      <c r="B8" s="17">
        <v>423</v>
      </c>
      <c r="C8" s="17">
        <v>0</v>
      </c>
      <c r="D8" s="17">
        <v>526</v>
      </c>
      <c r="E8" s="17">
        <v>0</v>
      </c>
      <c r="F8" s="17">
        <v>0</v>
      </c>
      <c r="G8" s="17">
        <v>478</v>
      </c>
      <c r="H8" s="17">
        <v>391</v>
      </c>
      <c r="I8" s="17">
        <v>0</v>
      </c>
      <c r="J8" s="17">
        <v>557</v>
      </c>
      <c r="K8" s="17">
        <v>538</v>
      </c>
      <c r="L8" s="17">
        <v>0</v>
      </c>
      <c r="M8" s="17">
        <v>0</v>
      </c>
    </row>
    <row r="9" spans="1:14" ht="15" customHeight="1" x14ac:dyDescent="0.3">
      <c r="A9" s="9" t="s">
        <v>83</v>
      </c>
      <c r="B9" s="17">
        <v>0</v>
      </c>
      <c r="C9" s="17">
        <v>0</v>
      </c>
      <c r="D9" s="17">
        <v>0</v>
      </c>
      <c r="E9" s="17">
        <v>1138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</row>
    <row r="10" spans="1:14" ht="15" customHeight="1" x14ac:dyDescent="0.3">
      <c r="A10" s="15" t="s">
        <v>84</v>
      </c>
      <c r="B10" s="16">
        <f t="shared" ref="B10:M10" si="1">SUM(B11:B12)</f>
        <v>0</v>
      </c>
      <c r="C10" s="16">
        <f t="shared" si="1"/>
        <v>115</v>
      </c>
      <c r="D10" s="16">
        <f t="shared" si="1"/>
        <v>0</v>
      </c>
      <c r="E10" s="16">
        <f t="shared" si="1"/>
        <v>0</v>
      </c>
      <c r="F10" s="16">
        <f t="shared" si="1"/>
        <v>255</v>
      </c>
      <c r="G10" s="16">
        <f t="shared" si="1"/>
        <v>0</v>
      </c>
      <c r="H10" s="16">
        <f t="shared" si="1"/>
        <v>317</v>
      </c>
      <c r="I10" s="16">
        <f t="shared" si="1"/>
        <v>0</v>
      </c>
      <c r="J10" s="16">
        <f t="shared" si="1"/>
        <v>856</v>
      </c>
      <c r="K10" s="16">
        <f t="shared" si="1"/>
        <v>0</v>
      </c>
      <c r="L10" s="16">
        <f t="shared" si="1"/>
        <v>0</v>
      </c>
      <c r="M10" s="16">
        <f t="shared" si="1"/>
        <v>0</v>
      </c>
    </row>
    <row r="11" spans="1:14" ht="15" customHeight="1" x14ac:dyDescent="0.3">
      <c r="A11" s="9" t="s">
        <v>85</v>
      </c>
      <c r="B11" s="17">
        <v>0</v>
      </c>
      <c r="C11" s="17">
        <v>115</v>
      </c>
      <c r="D11" s="17">
        <v>0</v>
      </c>
      <c r="E11" s="17">
        <v>0</v>
      </c>
      <c r="F11" s="17">
        <v>0</v>
      </c>
      <c r="G11" s="17">
        <v>0</v>
      </c>
      <c r="H11" s="17">
        <v>92</v>
      </c>
      <c r="I11" s="17">
        <v>0</v>
      </c>
      <c r="J11" s="17">
        <v>71</v>
      </c>
      <c r="K11" s="17">
        <v>0</v>
      </c>
      <c r="L11" s="17">
        <v>0</v>
      </c>
      <c r="M11" s="17">
        <v>0</v>
      </c>
    </row>
    <row r="12" spans="1:14" ht="15" customHeight="1" x14ac:dyDescent="0.3">
      <c r="A12" s="9" t="s">
        <v>86</v>
      </c>
      <c r="B12" s="17">
        <v>0</v>
      </c>
      <c r="C12" s="17">
        <v>0</v>
      </c>
      <c r="D12" s="17">
        <v>0</v>
      </c>
      <c r="E12" s="17">
        <v>0</v>
      </c>
      <c r="F12" s="17">
        <v>255</v>
      </c>
      <c r="G12" s="17">
        <v>0</v>
      </c>
      <c r="H12" s="17">
        <v>225</v>
      </c>
      <c r="I12" s="17">
        <v>0</v>
      </c>
      <c r="J12" s="17">
        <v>785</v>
      </c>
      <c r="K12" s="17">
        <v>0</v>
      </c>
      <c r="L12" s="17">
        <v>0</v>
      </c>
      <c r="M12" s="17">
        <v>0</v>
      </c>
    </row>
    <row r="13" spans="1:14" ht="15" customHeight="1" x14ac:dyDescent="0.3">
      <c r="A13" s="15" t="s">
        <v>87</v>
      </c>
      <c r="B13" s="16">
        <f t="shared" ref="B13:M13" si="2">SUM(B14:B16)</f>
        <v>331</v>
      </c>
      <c r="C13" s="16">
        <f t="shared" si="2"/>
        <v>735</v>
      </c>
      <c r="D13" s="16">
        <f t="shared" si="2"/>
        <v>197</v>
      </c>
      <c r="E13" s="16">
        <f t="shared" si="2"/>
        <v>879</v>
      </c>
      <c r="F13" s="16">
        <f t="shared" si="2"/>
        <v>0</v>
      </c>
      <c r="G13" s="16">
        <f t="shared" si="2"/>
        <v>291</v>
      </c>
      <c r="H13" s="16">
        <f t="shared" si="2"/>
        <v>0</v>
      </c>
      <c r="I13" s="16">
        <f t="shared" si="2"/>
        <v>184</v>
      </c>
      <c r="J13" s="16">
        <f t="shared" si="2"/>
        <v>217</v>
      </c>
      <c r="K13" s="16">
        <f t="shared" si="2"/>
        <v>353</v>
      </c>
      <c r="L13" s="16">
        <f t="shared" si="2"/>
        <v>234</v>
      </c>
      <c r="M13" s="16">
        <f t="shared" si="2"/>
        <v>747</v>
      </c>
    </row>
    <row r="14" spans="1:14" ht="15" customHeight="1" x14ac:dyDescent="0.3">
      <c r="A14" s="9" t="s">
        <v>88</v>
      </c>
      <c r="B14" s="17">
        <v>200</v>
      </c>
      <c r="C14" s="17">
        <v>225</v>
      </c>
      <c r="D14" s="17">
        <v>82</v>
      </c>
      <c r="E14" s="17">
        <v>188</v>
      </c>
      <c r="F14" s="17">
        <v>0</v>
      </c>
      <c r="G14" s="17">
        <v>291</v>
      </c>
      <c r="H14" s="17">
        <v>0</v>
      </c>
      <c r="I14" s="17">
        <v>0</v>
      </c>
      <c r="J14" s="17">
        <v>63</v>
      </c>
      <c r="K14" s="17">
        <v>227</v>
      </c>
      <c r="L14" s="17">
        <v>0</v>
      </c>
      <c r="M14" s="17">
        <v>0</v>
      </c>
    </row>
    <row r="15" spans="1:14" ht="15" customHeight="1" x14ac:dyDescent="0.3">
      <c r="A15" s="9" t="s">
        <v>89</v>
      </c>
      <c r="B15" s="17">
        <v>0</v>
      </c>
      <c r="C15" s="17">
        <v>510</v>
      </c>
      <c r="D15" s="17">
        <v>0</v>
      </c>
      <c r="E15" s="17">
        <v>444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648</v>
      </c>
    </row>
    <row r="16" spans="1:14" ht="15" customHeight="1" x14ac:dyDescent="0.3">
      <c r="A16" s="9" t="s">
        <v>90</v>
      </c>
      <c r="B16" s="17">
        <v>131</v>
      </c>
      <c r="C16" s="17">
        <v>0</v>
      </c>
      <c r="D16" s="17">
        <v>115</v>
      </c>
      <c r="E16" s="17">
        <v>247</v>
      </c>
      <c r="F16" s="17">
        <v>0</v>
      </c>
      <c r="G16" s="17">
        <v>0</v>
      </c>
      <c r="H16" s="17">
        <v>0</v>
      </c>
      <c r="I16" s="17">
        <v>184</v>
      </c>
      <c r="J16" s="17">
        <v>154</v>
      </c>
      <c r="K16" s="17">
        <v>126</v>
      </c>
      <c r="L16" s="17">
        <v>234</v>
      </c>
      <c r="M16" s="17">
        <v>99</v>
      </c>
    </row>
    <row r="17" spans="1:14" ht="15" customHeight="1" x14ac:dyDescent="0.3">
      <c r="A17" s="18" t="s">
        <v>91</v>
      </c>
      <c r="B17" s="19">
        <f t="shared" ref="B17:M17" si="3">B6+B10+B13</f>
        <v>3916</v>
      </c>
      <c r="C17" s="19">
        <f t="shared" si="3"/>
        <v>3949</v>
      </c>
      <c r="D17" s="19">
        <f t="shared" si="3"/>
        <v>3788</v>
      </c>
      <c r="E17" s="19">
        <f t="shared" si="3"/>
        <v>4927</v>
      </c>
      <c r="F17" s="19">
        <f t="shared" si="3"/>
        <v>3257</v>
      </c>
      <c r="G17" s="19">
        <f t="shared" si="3"/>
        <v>3620</v>
      </c>
      <c r="H17" s="19">
        <f t="shared" si="3"/>
        <v>3665</v>
      </c>
      <c r="I17" s="19">
        <f t="shared" si="3"/>
        <v>3001</v>
      </c>
      <c r="J17" s="19">
        <f t="shared" si="3"/>
        <v>4788</v>
      </c>
      <c r="K17" s="19">
        <f t="shared" si="3"/>
        <v>3987</v>
      </c>
      <c r="L17" s="19">
        <f t="shared" si="3"/>
        <v>3276</v>
      </c>
      <c r="M17" s="19">
        <f t="shared" si="3"/>
        <v>3783</v>
      </c>
    </row>
    <row r="19" spans="1:14" ht="24.75" customHeight="1" x14ac:dyDescent="0.3">
      <c r="A19" s="35" t="s">
        <v>92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ht="15" customHeight="1" x14ac:dyDescent="0.3">
      <c r="A20" s="20" t="s">
        <v>93</v>
      </c>
      <c r="B20" s="21">
        <f t="shared" ref="B20:M20" si="4">SUM(B21:B26)</f>
        <v>1401</v>
      </c>
      <c r="C20" s="21">
        <f t="shared" si="4"/>
        <v>1597</v>
      </c>
      <c r="D20" s="21">
        <f t="shared" si="4"/>
        <v>1721</v>
      </c>
      <c r="E20" s="21">
        <f t="shared" si="4"/>
        <v>1687</v>
      </c>
      <c r="F20" s="21">
        <f t="shared" si="4"/>
        <v>1404</v>
      </c>
      <c r="G20" s="21">
        <f t="shared" si="4"/>
        <v>1506</v>
      </c>
      <c r="H20" s="21">
        <f t="shared" si="4"/>
        <v>1479</v>
      </c>
      <c r="I20" s="21">
        <f t="shared" si="4"/>
        <v>1441</v>
      </c>
      <c r="J20" s="21">
        <f t="shared" si="4"/>
        <v>1703</v>
      </c>
      <c r="K20" s="21">
        <f t="shared" si="4"/>
        <v>1461</v>
      </c>
      <c r="L20" s="21">
        <f t="shared" si="4"/>
        <v>1616</v>
      </c>
      <c r="M20" s="21">
        <f t="shared" si="4"/>
        <v>1564</v>
      </c>
    </row>
    <row r="21" spans="1:14" ht="15" customHeight="1" x14ac:dyDescent="0.3">
      <c r="A21" s="9" t="s">
        <v>94</v>
      </c>
      <c r="B21" s="17">
        <v>821</v>
      </c>
      <c r="C21" s="17">
        <v>1078</v>
      </c>
      <c r="D21" s="17">
        <v>1178</v>
      </c>
      <c r="E21" s="17">
        <v>1168</v>
      </c>
      <c r="F21" s="17">
        <v>910</v>
      </c>
      <c r="G21" s="17">
        <v>1149</v>
      </c>
      <c r="H21" s="17">
        <v>956</v>
      </c>
      <c r="I21" s="17">
        <v>925</v>
      </c>
      <c r="J21" s="17">
        <v>1151</v>
      </c>
      <c r="K21" s="17">
        <v>951</v>
      </c>
      <c r="L21" s="17">
        <v>1126</v>
      </c>
      <c r="M21" s="17">
        <v>1069</v>
      </c>
    </row>
    <row r="22" spans="1:14" ht="15" customHeight="1" x14ac:dyDescent="0.3">
      <c r="A22" s="9" t="s">
        <v>95</v>
      </c>
      <c r="B22" s="17">
        <v>193</v>
      </c>
      <c r="C22" s="17">
        <v>223</v>
      </c>
      <c r="D22" s="17">
        <v>240</v>
      </c>
      <c r="E22" s="17">
        <v>235</v>
      </c>
      <c r="F22" s="17">
        <v>180</v>
      </c>
      <c r="G22" s="17">
        <v>176</v>
      </c>
      <c r="H22" s="17">
        <v>184</v>
      </c>
      <c r="I22" s="17">
        <v>174</v>
      </c>
      <c r="J22" s="17">
        <v>229</v>
      </c>
      <c r="K22" s="17">
        <v>187</v>
      </c>
      <c r="L22" s="17">
        <v>241</v>
      </c>
      <c r="M22" s="17">
        <v>196</v>
      </c>
    </row>
    <row r="23" spans="1:14" ht="15" customHeight="1" x14ac:dyDescent="0.3">
      <c r="A23" s="9" t="s">
        <v>96</v>
      </c>
      <c r="B23" s="17">
        <v>98</v>
      </c>
      <c r="C23" s="17">
        <v>67</v>
      </c>
      <c r="D23" s="17">
        <v>47</v>
      </c>
      <c r="E23" s="17">
        <v>86</v>
      </c>
      <c r="F23" s="17">
        <v>48</v>
      </c>
      <c r="G23" s="17">
        <v>33</v>
      </c>
      <c r="H23" s="17">
        <v>74</v>
      </c>
      <c r="I23" s="17">
        <v>101</v>
      </c>
      <c r="J23" s="17">
        <v>56</v>
      </c>
      <c r="K23" s="17">
        <v>35</v>
      </c>
      <c r="L23" s="17">
        <v>36</v>
      </c>
      <c r="M23" s="17">
        <v>79</v>
      </c>
    </row>
    <row r="24" spans="1:14" ht="15" customHeight="1" x14ac:dyDescent="0.3">
      <c r="A24" s="9" t="s">
        <v>97</v>
      </c>
      <c r="B24" s="17">
        <v>118</v>
      </c>
      <c r="C24" s="17">
        <v>83</v>
      </c>
      <c r="D24" s="17">
        <v>50</v>
      </c>
      <c r="E24" s="17">
        <v>46</v>
      </c>
      <c r="F24" s="17">
        <v>57</v>
      </c>
      <c r="G24" s="17">
        <v>66</v>
      </c>
      <c r="H24" s="17">
        <v>104</v>
      </c>
      <c r="I24" s="17">
        <v>78</v>
      </c>
      <c r="J24" s="17">
        <v>116</v>
      </c>
      <c r="K24" s="17">
        <v>115</v>
      </c>
      <c r="L24" s="17">
        <v>69</v>
      </c>
      <c r="M24" s="17">
        <v>70</v>
      </c>
    </row>
    <row r="25" spans="1:14" ht="15" customHeight="1" x14ac:dyDescent="0.3">
      <c r="A25" s="9" t="s">
        <v>98</v>
      </c>
      <c r="B25" s="17">
        <v>97</v>
      </c>
      <c r="C25" s="17">
        <v>91</v>
      </c>
      <c r="D25" s="17">
        <v>100</v>
      </c>
      <c r="E25" s="17">
        <v>69</v>
      </c>
      <c r="F25" s="17">
        <v>109</v>
      </c>
      <c r="G25" s="17">
        <v>46</v>
      </c>
      <c r="H25" s="17">
        <v>111</v>
      </c>
      <c r="I25" s="17">
        <v>112</v>
      </c>
      <c r="J25" s="17">
        <v>42</v>
      </c>
      <c r="K25" s="17">
        <v>58</v>
      </c>
      <c r="L25" s="17">
        <v>84</v>
      </c>
      <c r="M25" s="17">
        <v>75</v>
      </c>
    </row>
    <row r="26" spans="1:14" ht="15" customHeight="1" x14ac:dyDescent="0.3">
      <c r="A26" s="9" t="s">
        <v>99</v>
      </c>
      <c r="B26" s="17">
        <v>74</v>
      </c>
      <c r="C26" s="17">
        <v>55</v>
      </c>
      <c r="D26" s="17">
        <v>106</v>
      </c>
      <c r="E26" s="17">
        <v>83</v>
      </c>
      <c r="F26" s="17">
        <v>100</v>
      </c>
      <c r="G26" s="17">
        <v>36</v>
      </c>
      <c r="H26" s="17">
        <v>50</v>
      </c>
      <c r="I26" s="17">
        <v>51</v>
      </c>
      <c r="J26" s="17">
        <v>109</v>
      </c>
      <c r="K26" s="17">
        <v>115</v>
      </c>
      <c r="L26" s="17">
        <v>60</v>
      </c>
      <c r="M26" s="17">
        <v>75</v>
      </c>
    </row>
    <row r="27" spans="1:14" ht="15" customHeight="1" x14ac:dyDescent="0.3">
      <c r="A27" s="20" t="s">
        <v>100</v>
      </c>
      <c r="B27" s="21">
        <f t="shared" ref="B27:M27" si="5">SUM(B28:B33)</f>
        <v>508</v>
      </c>
      <c r="C27" s="21">
        <f t="shared" si="5"/>
        <v>443</v>
      </c>
      <c r="D27" s="21">
        <f t="shared" si="5"/>
        <v>535</v>
      </c>
      <c r="E27" s="21">
        <f t="shared" si="5"/>
        <v>653</v>
      </c>
      <c r="F27" s="21">
        <f t="shared" si="5"/>
        <v>506</v>
      </c>
      <c r="G27" s="21">
        <f t="shared" si="5"/>
        <v>484</v>
      </c>
      <c r="H27" s="21">
        <f t="shared" si="5"/>
        <v>666</v>
      </c>
      <c r="I27" s="21">
        <f t="shared" si="5"/>
        <v>731</v>
      </c>
      <c r="J27" s="21">
        <f t="shared" si="5"/>
        <v>595</v>
      </c>
      <c r="K27" s="21">
        <f t="shared" si="5"/>
        <v>439</v>
      </c>
      <c r="L27" s="21">
        <f t="shared" si="5"/>
        <v>531</v>
      </c>
      <c r="M27" s="21">
        <f t="shared" si="5"/>
        <v>483</v>
      </c>
    </row>
    <row r="28" spans="1:14" ht="15" customHeight="1" x14ac:dyDescent="0.3">
      <c r="A28" s="9" t="s">
        <v>101</v>
      </c>
      <c r="B28" s="17">
        <v>441</v>
      </c>
      <c r="C28" s="17">
        <v>348</v>
      </c>
      <c r="D28" s="17">
        <v>308</v>
      </c>
      <c r="E28" s="17">
        <v>389</v>
      </c>
      <c r="F28" s="17">
        <v>322</v>
      </c>
      <c r="G28" s="17">
        <v>339</v>
      </c>
      <c r="H28" s="17">
        <v>467</v>
      </c>
      <c r="I28" s="17">
        <v>494</v>
      </c>
      <c r="J28" s="17">
        <v>361</v>
      </c>
      <c r="K28" s="17">
        <v>353</v>
      </c>
      <c r="L28" s="17">
        <v>374</v>
      </c>
      <c r="M28" s="17">
        <v>312</v>
      </c>
    </row>
    <row r="29" spans="1:14" ht="15" customHeight="1" x14ac:dyDescent="0.3">
      <c r="A29" s="9" t="s">
        <v>102</v>
      </c>
      <c r="B29" s="17">
        <v>26</v>
      </c>
      <c r="C29" s="17">
        <v>0</v>
      </c>
      <c r="D29" s="17">
        <v>28</v>
      </c>
      <c r="E29" s="17">
        <v>65</v>
      </c>
      <c r="F29" s="17">
        <v>59</v>
      </c>
      <c r="G29" s="17">
        <v>0</v>
      </c>
      <c r="H29" s="17">
        <v>0</v>
      </c>
      <c r="I29" s="17">
        <v>67</v>
      </c>
      <c r="J29" s="17">
        <v>54</v>
      </c>
      <c r="K29" s="17">
        <v>34</v>
      </c>
      <c r="L29" s="17">
        <v>0</v>
      </c>
      <c r="M29" s="17">
        <v>35</v>
      </c>
    </row>
    <row r="30" spans="1:14" ht="15" customHeight="1" x14ac:dyDescent="0.3">
      <c r="A30" s="9" t="s">
        <v>103</v>
      </c>
      <c r="B30" s="17">
        <v>0</v>
      </c>
      <c r="C30" s="17">
        <v>51</v>
      </c>
      <c r="D30" s="17">
        <v>23</v>
      </c>
      <c r="E30" s="17">
        <v>69</v>
      </c>
      <c r="F30" s="17">
        <v>52</v>
      </c>
      <c r="G30" s="17">
        <v>56</v>
      </c>
      <c r="H30" s="17">
        <v>0</v>
      </c>
      <c r="I30" s="17">
        <v>31</v>
      </c>
      <c r="J30" s="17">
        <v>0</v>
      </c>
      <c r="K30" s="17">
        <v>0</v>
      </c>
      <c r="L30" s="17">
        <v>25</v>
      </c>
      <c r="M30" s="17">
        <v>75</v>
      </c>
    </row>
    <row r="31" spans="1:14" ht="15" customHeight="1" x14ac:dyDescent="0.3">
      <c r="A31" s="9" t="s">
        <v>104</v>
      </c>
      <c r="B31" s="17">
        <v>0</v>
      </c>
      <c r="C31" s="17">
        <v>0</v>
      </c>
      <c r="D31" s="17">
        <v>0</v>
      </c>
      <c r="E31" s="17">
        <v>82</v>
      </c>
      <c r="F31" s="17">
        <v>0</v>
      </c>
      <c r="G31" s="17">
        <v>20</v>
      </c>
      <c r="H31" s="17">
        <v>147</v>
      </c>
      <c r="I31" s="17">
        <v>70</v>
      </c>
      <c r="J31" s="17">
        <v>128</v>
      </c>
      <c r="K31" s="17">
        <v>52</v>
      </c>
      <c r="L31" s="17">
        <v>0</v>
      </c>
      <c r="M31" s="17">
        <v>0</v>
      </c>
    </row>
    <row r="32" spans="1:14" ht="15" customHeight="1" x14ac:dyDescent="0.3">
      <c r="A32" s="9" t="s">
        <v>105</v>
      </c>
      <c r="B32" s="17">
        <v>41</v>
      </c>
      <c r="C32" s="17">
        <v>44</v>
      </c>
      <c r="D32" s="17">
        <v>40</v>
      </c>
      <c r="E32" s="17">
        <v>48</v>
      </c>
      <c r="F32" s="17">
        <v>42</v>
      </c>
      <c r="G32" s="17">
        <v>0</v>
      </c>
      <c r="H32" s="17">
        <v>20</v>
      </c>
      <c r="I32" s="17">
        <v>69</v>
      </c>
      <c r="J32" s="17">
        <v>52</v>
      </c>
      <c r="K32" s="17">
        <v>0</v>
      </c>
      <c r="L32" s="17">
        <v>75</v>
      </c>
      <c r="M32" s="17">
        <v>39</v>
      </c>
    </row>
    <row r="33" spans="1:13" ht="15" customHeight="1" x14ac:dyDescent="0.3">
      <c r="A33" s="9" t="s">
        <v>106</v>
      </c>
      <c r="B33" s="17">
        <v>0</v>
      </c>
      <c r="C33" s="17">
        <v>0</v>
      </c>
      <c r="D33" s="17">
        <v>136</v>
      </c>
      <c r="E33" s="17">
        <v>0</v>
      </c>
      <c r="F33" s="17">
        <v>31</v>
      </c>
      <c r="G33" s="17">
        <v>69</v>
      </c>
      <c r="H33" s="17">
        <v>32</v>
      </c>
      <c r="I33" s="17">
        <v>0</v>
      </c>
      <c r="J33" s="17">
        <v>0</v>
      </c>
      <c r="K33" s="17">
        <v>0</v>
      </c>
      <c r="L33" s="17">
        <v>57</v>
      </c>
      <c r="M33" s="17">
        <v>22</v>
      </c>
    </row>
    <row r="34" spans="1:13" ht="15" customHeight="1" x14ac:dyDescent="0.3">
      <c r="A34" s="20" t="s">
        <v>107</v>
      </c>
      <c r="B34" s="21">
        <f t="shared" ref="B34:M34" si="6">SUM(B35:B38)</f>
        <v>231</v>
      </c>
      <c r="C34" s="21">
        <f t="shared" si="6"/>
        <v>432</v>
      </c>
      <c r="D34" s="21">
        <f t="shared" si="6"/>
        <v>282</v>
      </c>
      <c r="E34" s="21">
        <f t="shared" si="6"/>
        <v>250</v>
      </c>
      <c r="F34" s="21">
        <f t="shared" si="6"/>
        <v>297</v>
      </c>
      <c r="G34" s="21">
        <f t="shared" si="6"/>
        <v>346</v>
      </c>
      <c r="H34" s="21">
        <f t="shared" si="6"/>
        <v>241</v>
      </c>
      <c r="I34" s="21">
        <f t="shared" si="6"/>
        <v>121</v>
      </c>
      <c r="J34" s="21">
        <f t="shared" si="6"/>
        <v>353</v>
      </c>
      <c r="K34" s="21">
        <f t="shared" si="6"/>
        <v>267</v>
      </c>
      <c r="L34" s="21">
        <f t="shared" si="6"/>
        <v>243</v>
      </c>
      <c r="M34" s="21">
        <f t="shared" si="6"/>
        <v>198</v>
      </c>
    </row>
    <row r="35" spans="1:13" ht="15" customHeight="1" x14ac:dyDescent="0.3">
      <c r="A35" s="9" t="s">
        <v>108</v>
      </c>
      <c r="B35" s="17">
        <v>82</v>
      </c>
      <c r="C35" s="17">
        <v>150</v>
      </c>
      <c r="D35" s="17">
        <v>102</v>
      </c>
      <c r="E35" s="17">
        <v>111</v>
      </c>
      <c r="F35" s="17">
        <v>180</v>
      </c>
      <c r="G35" s="17">
        <v>158</v>
      </c>
      <c r="H35" s="17">
        <v>88</v>
      </c>
      <c r="I35" s="17">
        <v>82</v>
      </c>
      <c r="J35" s="17">
        <v>116</v>
      </c>
      <c r="K35" s="17">
        <v>139</v>
      </c>
      <c r="L35" s="17">
        <v>111</v>
      </c>
      <c r="M35" s="17">
        <v>84</v>
      </c>
    </row>
    <row r="36" spans="1:13" ht="15" customHeight="1" x14ac:dyDescent="0.3">
      <c r="A36" s="9" t="s">
        <v>109</v>
      </c>
      <c r="B36" s="17">
        <v>33</v>
      </c>
      <c r="C36" s="17">
        <v>105</v>
      </c>
      <c r="D36" s="17">
        <v>61</v>
      </c>
      <c r="E36" s="17">
        <v>36</v>
      </c>
      <c r="F36" s="17">
        <v>117</v>
      </c>
      <c r="G36" s="17">
        <v>77</v>
      </c>
      <c r="H36" s="17">
        <v>82</v>
      </c>
      <c r="I36" s="17">
        <v>39</v>
      </c>
      <c r="J36" s="17">
        <v>95</v>
      </c>
      <c r="K36" s="17">
        <v>56</v>
      </c>
      <c r="L36" s="17">
        <v>33</v>
      </c>
      <c r="M36" s="17">
        <v>114</v>
      </c>
    </row>
    <row r="37" spans="1:13" ht="15" customHeight="1" x14ac:dyDescent="0.3">
      <c r="A37" s="9" t="s">
        <v>110</v>
      </c>
      <c r="B37" s="17">
        <v>116</v>
      </c>
      <c r="C37" s="17">
        <v>140</v>
      </c>
      <c r="D37" s="17">
        <v>0</v>
      </c>
      <c r="E37" s="17">
        <v>0</v>
      </c>
      <c r="F37" s="17">
        <v>0</v>
      </c>
      <c r="G37" s="17">
        <v>79</v>
      </c>
      <c r="H37" s="17">
        <v>0</v>
      </c>
      <c r="I37" s="17">
        <v>0</v>
      </c>
      <c r="J37" s="17">
        <v>142</v>
      </c>
      <c r="K37" s="17">
        <v>72</v>
      </c>
      <c r="L37" s="17">
        <v>99</v>
      </c>
      <c r="M37" s="17">
        <v>0</v>
      </c>
    </row>
    <row r="38" spans="1:13" ht="15" customHeight="1" x14ac:dyDescent="0.3">
      <c r="A38" s="9" t="s">
        <v>111</v>
      </c>
      <c r="B38" s="17">
        <v>0</v>
      </c>
      <c r="C38" s="17">
        <v>37</v>
      </c>
      <c r="D38" s="17">
        <v>119</v>
      </c>
      <c r="E38" s="17">
        <v>103</v>
      </c>
      <c r="F38" s="17">
        <v>0</v>
      </c>
      <c r="G38" s="17">
        <v>32</v>
      </c>
      <c r="H38" s="17">
        <v>71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</row>
    <row r="39" spans="1:13" ht="15" customHeight="1" x14ac:dyDescent="0.3">
      <c r="A39" s="20" t="s">
        <v>112</v>
      </c>
      <c r="B39" s="21">
        <f t="shared" ref="B39:M39" si="7">SUM(B40:B43)</f>
        <v>476</v>
      </c>
      <c r="C39" s="21">
        <f t="shared" si="7"/>
        <v>483</v>
      </c>
      <c r="D39" s="21">
        <f t="shared" si="7"/>
        <v>546</v>
      </c>
      <c r="E39" s="21">
        <f t="shared" si="7"/>
        <v>544</v>
      </c>
      <c r="F39" s="21">
        <f t="shared" si="7"/>
        <v>480</v>
      </c>
      <c r="G39" s="21">
        <f t="shared" si="7"/>
        <v>317</v>
      </c>
      <c r="H39" s="21">
        <f t="shared" si="7"/>
        <v>734</v>
      </c>
      <c r="I39" s="21">
        <f t="shared" si="7"/>
        <v>615</v>
      </c>
      <c r="J39" s="21">
        <f t="shared" si="7"/>
        <v>437</v>
      </c>
      <c r="K39" s="21">
        <f t="shared" si="7"/>
        <v>385</v>
      </c>
      <c r="L39" s="21">
        <f t="shared" si="7"/>
        <v>710</v>
      </c>
      <c r="M39" s="21">
        <f t="shared" si="7"/>
        <v>669</v>
      </c>
    </row>
    <row r="40" spans="1:13" ht="15" customHeight="1" x14ac:dyDescent="0.3">
      <c r="A40" s="9" t="s">
        <v>113</v>
      </c>
      <c r="B40" s="17">
        <v>326</v>
      </c>
      <c r="C40" s="17">
        <v>304</v>
      </c>
      <c r="D40" s="17">
        <v>399</v>
      </c>
      <c r="E40" s="17">
        <v>269</v>
      </c>
      <c r="F40" s="17">
        <v>294</v>
      </c>
      <c r="G40" s="17">
        <v>265</v>
      </c>
      <c r="H40" s="17">
        <v>395</v>
      </c>
      <c r="I40" s="17">
        <v>395</v>
      </c>
      <c r="J40" s="17">
        <v>325</v>
      </c>
      <c r="K40" s="17">
        <v>339</v>
      </c>
      <c r="L40" s="17">
        <v>356</v>
      </c>
      <c r="M40" s="17">
        <v>351</v>
      </c>
    </row>
    <row r="41" spans="1:13" ht="15" customHeight="1" x14ac:dyDescent="0.3">
      <c r="A41" s="9" t="s">
        <v>114</v>
      </c>
      <c r="B41" s="17">
        <v>150</v>
      </c>
      <c r="C41" s="17">
        <v>47</v>
      </c>
      <c r="D41" s="17">
        <v>62</v>
      </c>
      <c r="E41" s="17">
        <v>107</v>
      </c>
      <c r="F41" s="17">
        <v>143</v>
      </c>
      <c r="G41" s="17">
        <v>52</v>
      </c>
      <c r="H41" s="17">
        <v>66</v>
      </c>
      <c r="I41" s="17">
        <v>0</v>
      </c>
      <c r="J41" s="17">
        <v>30</v>
      </c>
      <c r="K41" s="17">
        <v>0</v>
      </c>
      <c r="L41" s="17">
        <v>147</v>
      </c>
      <c r="M41" s="17">
        <v>129</v>
      </c>
    </row>
    <row r="42" spans="1:13" ht="15" customHeight="1" x14ac:dyDescent="0.3">
      <c r="A42" s="9" t="s">
        <v>115</v>
      </c>
      <c r="B42" s="17">
        <v>0</v>
      </c>
      <c r="C42" s="17">
        <v>132</v>
      </c>
      <c r="D42" s="17">
        <v>0</v>
      </c>
      <c r="E42" s="17">
        <v>140</v>
      </c>
      <c r="F42" s="17">
        <v>0</v>
      </c>
      <c r="G42" s="17">
        <v>0</v>
      </c>
      <c r="H42" s="17">
        <v>141</v>
      </c>
      <c r="I42" s="17">
        <v>92</v>
      </c>
      <c r="J42" s="17">
        <v>0</v>
      </c>
      <c r="K42" s="17">
        <v>0</v>
      </c>
      <c r="L42" s="17">
        <v>63</v>
      </c>
      <c r="M42" s="17">
        <v>48</v>
      </c>
    </row>
    <row r="43" spans="1:13" ht="15" customHeight="1" x14ac:dyDescent="0.3">
      <c r="A43" s="9" t="s">
        <v>116</v>
      </c>
      <c r="B43" s="17">
        <v>0</v>
      </c>
      <c r="C43" s="17">
        <v>0</v>
      </c>
      <c r="D43" s="17">
        <v>85</v>
      </c>
      <c r="E43" s="17">
        <v>28</v>
      </c>
      <c r="F43" s="17">
        <v>43</v>
      </c>
      <c r="G43" s="17">
        <v>0</v>
      </c>
      <c r="H43" s="17">
        <v>132</v>
      </c>
      <c r="I43" s="17">
        <v>128</v>
      </c>
      <c r="J43" s="17">
        <v>82</v>
      </c>
      <c r="K43" s="17">
        <v>46</v>
      </c>
      <c r="L43" s="17">
        <v>144</v>
      </c>
      <c r="M43" s="17">
        <v>141</v>
      </c>
    </row>
    <row r="44" spans="1:13" ht="15" customHeight="1" x14ac:dyDescent="0.3">
      <c r="A44" s="20" t="s">
        <v>117</v>
      </c>
      <c r="B44" s="21">
        <f t="shared" ref="B44:M44" si="8">SUM(B45:B48)</f>
        <v>388</v>
      </c>
      <c r="C44" s="21">
        <f t="shared" si="8"/>
        <v>192</v>
      </c>
      <c r="D44" s="21">
        <f t="shared" si="8"/>
        <v>111</v>
      </c>
      <c r="E44" s="21">
        <f t="shared" si="8"/>
        <v>206</v>
      </c>
      <c r="F44" s="21">
        <f t="shared" si="8"/>
        <v>163</v>
      </c>
      <c r="G44" s="21">
        <f t="shared" si="8"/>
        <v>128</v>
      </c>
      <c r="H44" s="21">
        <f t="shared" si="8"/>
        <v>220</v>
      </c>
      <c r="I44" s="21">
        <f t="shared" si="8"/>
        <v>231</v>
      </c>
      <c r="J44" s="21">
        <f t="shared" si="8"/>
        <v>322</v>
      </c>
      <c r="K44" s="21">
        <f t="shared" si="8"/>
        <v>277</v>
      </c>
      <c r="L44" s="21">
        <f t="shared" si="8"/>
        <v>192</v>
      </c>
      <c r="M44" s="21">
        <f t="shared" si="8"/>
        <v>255</v>
      </c>
    </row>
    <row r="45" spans="1:13" ht="15" customHeight="1" x14ac:dyDescent="0.3">
      <c r="A45" s="9" t="s">
        <v>118</v>
      </c>
      <c r="B45" s="17">
        <v>131</v>
      </c>
      <c r="C45" s="17">
        <v>32</v>
      </c>
      <c r="D45" s="17">
        <v>77</v>
      </c>
      <c r="E45" s="17">
        <v>80</v>
      </c>
      <c r="F45" s="17">
        <v>113</v>
      </c>
      <c r="G45" s="17">
        <v>0</v>
      </c>
      <c r="H45" s="17">
        <v>0</v>
      </c>
      <c r="I45" s="17">
        <v>45</v>
      </c>
      <c r="J45" s="17">
        <v>72</v>
      </c>
      <c r="K45" s="17">
        <v>135</v>
      </c>
      <c r="L45" s="17">
        <v>81</v>
      </c>
      <c r="M45" s="17">
        <v>142</v>
      </c>
    </row>
    <row r="46" spans="1:13" ht="15" customHeight="1" x14ac:dyDescent="0.3">
      <c r="A46" s="9" t="s">
        <v>119</v>
      </c>
      <c r="B46" s="17">
        <v>133</v>
      </c>
      <c r="C46" s="17">
        <v>31</v>
      </c>
      <c r="D46" s="17">
        <v>0</v>
      </c>
      <c r="E46" s="17">
        <v>0</v>
      </c>
      <c r="F46" s="17">
        <v>50</v>
      </c>
      <c r="G46" s="17">
        <v>128</v>
      </c>
      <c r="H46" s="17">
        <v>117</v>
      </c>
      <c r="I46" s="17">
        <v>0</v>
      </c>
      <c r="J46" s="17">
        <v>111</v>
      </c>
      <c r="K46" s="17">
        <v>0</v>
      </c>
      <c r="L46" s="17">
        <v>0</v>
      </c>
      <c r="M46" s="17">
        <v>113</v>
      </c>
    </row>
    <row r="47" spans="1:13" ht="15" customHeight="1" x14ac:dyDescent="0.3">
      <c r="A47" s="9" t="s">
        <v>120</v>
      </c>
      <c r="B47" s="17">
        <v>0</v>
      </c>
      <c r="C47" s="17">
        <v>76</v>
      </c>
      <c r="D47" s="17">
        <v>34</v>
      </c>
      <c r="E47" s="17">
        <v>47</v>
      </c>
      <c r="F47" s="17">
        <v>0</v>
      </c>
      <c r="G47" s="17">
        <v>0</v>
      </c>
      <c r="H47" s="17">
        <v>0</v>
      </c>
      <c r="I47" s="17">
        <v>140</v>
      </c>
      <c r="J47" s="17">
        <v>0</v>
      </c>
      <c r="K47" s="17">
        <v>0</v>
      </c>
      <c r="L47" s="17">
        <v>0</v>
      </c>
      <c r="M47" s="17">
        <v>0</v>
      </c>
    </row>
    <row r="48" spans="1:13" ht="15" customHeight="1" x14ac:dyDescent="0.3">
      <c r="A48" s="9" t="s">
        <v>121</v>
      </c>
      <c r="B48" s="17">
        <v>124</v>
      </c>
      <c r="C48" s="17">
        <v>53</v>
      </c>
      <c r="D48" s="17">
        <v>0</v>
      </c>
      <c r="E48" s="17">
        <v>79</v>
      </c>
      <c r="F48" s="17">
        <v>0</v>
      </c>
      <c r="G48" s="17">
        <v>0</v>
      </c>
      <c r="H48" s="17">
        <v>103</v>
      </c>
      <c r="I48" s="17">
        <v>46</v>
      </c>
      <c r="J48" s="17">
        <v>139</v>
      </c>
      <c r="K48" s="17">
        <v>142</v>
      </c>
      <c r="L48" s="17">
        <v>111</v>
      </c>
      <c r="M48" s="17">
        <v>0</v>
      </c>
    </row>
    <row r="49" spans="1:13" ht="15" customHeight="1" x14ac:dyDescent="0.3">
      <c r="A49" s="20" t="s">
        <v>122</v>
      </c>
      <c r="B49" s="21">
        <f t="shared" ref="B49:M49" si="9">SUM(B50:B52)</f>
        <v>176</v>
      </c>
      <c r="C49" s="21">
        <f t="shared" si="9"/>
        <v>112</v>
      </c>
      <c r="D49" s="21">
        <f t="shared" si="9"/>
        <v>84</v>
      </c>
      <c r="E49" s="21">
        <f t="shared" si="9"/>
        <v>97</v>
      </c>
      <c r="F49" s="21">
        <f t="shared" si="9"/>
        <v>121</v>
      </c>
      <c r="G49" s="21">
        <f t="shared" si="9"/>
        <v>84</v>
      </c>
      <c r="H49" s="21">
        <f t="shared" si="9"/>
        <v>147</v>
      </c>
      <c r="I49" s="21">
        <f t="shared" si="9"/>
        <v>146</v>
      </c>
      <c r="J49" s="21">
        <f t="shared" si="9"/>
        <v>88</v>
      </c>
      <c r="K49" s="21">
        <f t="shared" si="9"/>
        <v>139</v>
      </c>
      <c r="L49" s="21">
        <f t="shared" si="9"/>
        <v>126</v>
      </c>
      <c r="M49" s="21">
        <f t="shared" si="9"/>
        <v>126</v>
      </c>
    </row>
    <row r="50" spans="1:13" ht="15" customHeight="1" x14ac:dyDescent="0.3">
      <c r="A50" s="9" t="s">
        <v>123</v>
      </c>
      <c r="B50" s="17">
        <v>26</v>
      </c>
      <c r="C50" s="17">
        <v>41</v>
      </c>
      <c r="D50" s="17">
        <v>19</v>
      </c>
      <c r="E50" s="17">
        <v>40</v>
      </c>
      <c r="F50" s="17">
        <v>28</v>
      </c>
      <c r="G50" s="17">
        <v>30</v>
      </c>
      <c r="H50" s="17">
        <v>19</v>
      </c>
      <c r="I50" s="17">
        <v>28</v>
      </c>
      <c r="J50" s="17">
        <v>15</v>
      </c>
      <c r="K50" s="17">
        <v>40</v>
      </c>
      <c r="L50" s="17">
        <v>19</v>
      </c>
      <c r="M50" s="17">
        <v>38</v>
      </c>
    </row>
    <row r="51" spans="1:13" ht="15" customHeight="1" x14ac:dyDescent="0.3">
      <c r="A51" s="9" t="s">
        <v>124</v>
      </c>
      <c r="B51" s="17">
        <v>102</v>
      </c>
      <c r="C51" s="17">
        <v>32</v>
      </c>
      <c r="D51" s="17">
        <v>42</v>
      </c>
      <c r="E51" s="17">
        <v>36</v>
      </c>
      <c r="F51" s="17">
        <v>55</v>
      </c>
      <c r="G51" s="17">
        <v>37</v>
      </c>
      <c r="H51" s="17">
        <v>110</v>
      </c>
      <c r="I51" s="17">
        <v>89</v>
      </c>
      <c r="J51" s="17">
        <v>52</v>
      </c>
      <c r="K51" s="17">
        <v>63</v>
      </c>
      <c r="L51" s="17">
        <v>86</v>
      </c>
      <c r="M51" s="17">
        <v>69</v>
      </c>
    </row>
    <row r="52" spans="1:13" ht="15" customHeight="1" x14ac:dyDescent="0.3">
      <c r="A52" s="9" t="s">
        <v>125</v>
      </c>
      <c r="B52" s="17">
        <v>48</v>
      </c>
      <c r="C52" s="17">
        <v>39</v>
      </c>
      <c r="D52" s="17">
        <v>23</v>
      </c>
      <c r="E52" s="17">
        <v>21</v>
      </c>
      <c r="F52" s="17">
        <v>38</v>
      </c>
      <c r="G52" s="17">
        <v>17</v>
      </c>
      <c r="H52" s="17">
        <v>18</v>
      </c>
      <c r="I52" s="17">
        <v>29</v>
      </c>
      <c r="J52" s="17">
        <v>21</v>
      </c>
      <c r="K52" s="17">
        <v>36</v>
      </c>
      <c r="L52" s="17">
        <v>21</v>
      </c>
      <c r="M52" s="17">
        <v>19</v>
      </c>
    </row>
    <row r="53" spans="1:13" ht="15" customHeight="1" x14ac:dyDescent="0.3">
      <c r="A53" s="20" t="s">
        <v>126</v>
      </c>
      <c r="B53" s="21">
        <f t="shared" ref="B53:M53" si="10">SUM(B54:B57)</f>
        <v>62</v>
      </c>
      <c r="C53" s="21">
        <f t="shared" si="10"/>
        <v>106</v>
      </c>
      <c r="D53" s="21">
        <f t="shared" si="10"/>
        <v>1569</v>
      </c>
      <c r="E53" s="21">
        <f t="shared" si="10"/>
        <v>67</v>
      </c>
      <c r="F53" s="21">
        <f t="shared" si="10"/>
        <v>68</v>
      </c>
      <c r="G53" s="21">
        <f t="shared" si="10"/>
        <v>220</v>
      </c>
      <c r="H53" s="21">
        <f t="shared" si="10"/>
        <v>1225</v>
      </c>
      <c r="I53" s="21">
        <f t="shared" si="10"/>
        <v>226</v>
      </c>
      <c r="J53" s="21">
        <f t="shared" si="10"/>
        <v>152</v>
      </c>
      <c r="K53" s="21">
        <f t="shared" si="10"/>
        <v>156</v>
      </c>
      <c r="L53" s="21">
        <f t="shared" si="10"/>
        <v>1201</v>
      </c>
      <c r="M53" s="21">
        <f t="shared" si="10"/>
        <v>219</v>
      </c>
    </row>
    <row r="54" spans="1:13" ht="15" customHeight="1" x14ac:dyDescent="0.3">
      <c r="A54" s="9" t="s">
        <v>127</v>
      </c>
      <c r="B54" s="17">
        <v>27</v>
      </c>
      <c r="C54" s="17">
        <v>106</v>
      </c>
      <c r="D54" s="17">
        <v>68</v>
      </c>
      <c r="E54" s="17">
        <v>0</v>
      </c>
      <c r="F54" s="17">
        <v>68</v>
      </c>
      <c r="G54" s="17">
        <v>124</v>
      </c>
      <c r="H54" s="17">
        <v>50</v>
      </c>
      <c r="I54" s="17">
        <v>126</v>
      </c>
      <c r="J54" s="17">
        <v>124</v>
      </c>
      <c r="K54" s="17">
        <v>21</v>
      </c>
      <c r="L54" s="17">
        <v>0</v>
      </c>
      <c r="M54" s="17">
        <v>102</v>
      </c>
    </row>
    <row r="55" spans="1:13" ht="15" customHeight="1" x14ac:dyDescent="0.3">
      <c r="A55" s="9" t="s">
        <v>128</v>
      </c>
      <c r="B55" s="17">
        <v>0</v>
      </c>
      <c r="C55" s="17">
        <v>0</v>
      </c>
      <c r="D55" s="17">
        <v>33</v>
      </c>
      <c r="E55" s="17">
        <v>0</v>
      </c>
      <c r="F55" s="17">
        <v>0</v>
      </c>
      <c r="G55" s="17">
        <v>0</v>
      </c>
      <c r="H55" s="17">
        <v>52</v>
      </c>
      <c r="I55" s="17">
        <v>0</v>
      </c>
      <c r="J55" s="17">
        <v>28</v>
      </c>
      <c r="K55" s="17">
        <v>135</v>
      </c>
      <c r="L55" s="17">
        <v>0</v>
      </c>
      <c r="M55" s="17">
        <v>0</v>
      </c>
    </row>
    <row r="56" spans="1:13" ht="15" customHeight="1" x14ac:dyDescent="0.3">
      <c r="A56" s="9" t="s">
        <v>129</v>
      </c>
      <c r="B56" s="17">
        <v>35</v>
      </c>
      <c r="C56" s="17">
        <v>0</v>
      </c>
      <c r="D56" s="17">
        <v>110</v>
      </c>
      <c r="E56" s="17">
        <v>67</v>
      </c>
      <c r="F56" s="17">
        <v>0</v>
      </c>
      <c r="G56" s="17">
        <v>96</v>
      </c>
      <c r="H56" s="17">
        <v>116</v>
      </c>
      <c r="I56" s="17">
        <v>100</v>
      </c>
      <c r="J56" s="17">
        <v>0</v>
      </c>
      <c r="K56" s="17">
        <v>0</v>
      </c>
      <c r="L56" s="17">
        <v>122</v>
      </c>
      <c r="M56" s="17">
        <v>117</v>
      </c>
    </row>
    <row r="57" spans="1:13" ht="15" customHeight="1" x14ac:dyDescent="0.3">
      <c r="A57" s="9" t="s">
        <v>130</v>
      </c>
      <c r="B57" s="17">
        <v>0</v>
      </c>
      <c r="C57" s="17">
        <v>0</v>
      </c>
      <c r="D57" s="17">
        <v>1358</v>
      </c>
      <c r="E57" s="17">
        <v>0</v>
      </c>
      <c r="F57" s="17">
        <v>0</v>
      </c>
      <c r="G57" s="17">
        <v>0</v>
      </c>
      <c r="H57" s="17">
        <v>1007</v>
      </c>
      <c r="I57" s="17">
        <v>0</v>
      </c>
      <c r="J57" s="17">
        <v>0</v>
      </c>
      <c r="K57" s="17">
        <v>0</v>
      </c>
      <c r="L57" s="17">
        <v>1079</v>
      </c>
      <c r="M57" s="17">
        <v>0</v>
      </c>
    </row>
    <row r="58" spans="1:13" ht="15" customHeight="1" x14ac:dyDescent="0.3">
      <c r="A58" s="20" t="s">
        <v>131</v>
      </c>
      <c r="B58" s="21">
        <f t="shared" ref="B58:M58" si="11">SUM(B59:B62)</f>
        <v>923</v>
      </c>
      <c r="C58" s="21">
        <f t="shared" si="11"/>
        <v>556</v>
      </c>
      <c r="D58" s="21">
        <f t="shared" si="11"/>
        <v>795</v>
      </c>
      <c r="E58" s="21">
        <f t="shared" si="11"/>
        <v>847</v>
      </c>
      <c r="F58" s="21">
        <f t="shared" si="11"/>
        <v>655</v>
      </c>
      <c r="G58" s="21">
        <f t="shared" si="11"/>
        <v>740</v>
      </c>
      <c r="H58" s="21">
        <f t="shared" si="11"/>
        <v>1139</v>
      </c>
      <c r="I58" s="21">
        <f t="shared" si="11"/>
        <v>779</v>
      </c>
      <c r="J58" s="21">
        <f t="shared" si="11"/>
        <v>775</v>
      </c>
      <c r="K58" s="21">
        <f t="shared" si="11"/>
        <v>659</v>
      </c>
      <c r="L58" s="21">
        <f t="shared" si="11"/>
        <v>639</v>
      </c>
      <c r="M58" s="21">
        <f t="shared" si="11"/>
        <v>712</v>
      </c>
    </row>
    <row r="59" spans="1:13" ht="15" customHeight="1" x14ac:dyDescent="0.3">
      <c r="A59" s="9" t="s">
        <v>132</v>
      </c>
      <c r="B59" s="17">
        <v>375</v>
      </c>
      <c r="C59" s="17">
        <v>334</v>
      </c>
      <c r="D59" s="17">
        <v>326</v>
      </c>
      <c r="E59" s="17">
        <v>398</v>
      </c>
      <c r="F59" s="17">
        <v>304</v>
      </c>
      <c r="G59" s="17">
        <v>374</v>
      </c>
      <c r="H59" s="17">
        <v>498</v>
      </c>
      <c r="I59" s="17">
        <v>210</v>
      </c>
      <c r="J59" s="17">
        <v>203</v>
      </c>
      <c r="K59" s="17">
        <v>338</v>
      </c>
      <c r="L59" s="17">
        <v>254</v>
      </c>
      <c r="M59" s="17">
        <v>316</v>
      </c>
    </row>
    <row r="60" spans="1:13" ht="15" customHeight="1" x14ac:dyDescent="0.3">
      <c r="A60" s="9" t="s">
        <v>133</v>
      </c>
      <c r="B60" s="17">
        <v>413</v>
      </c>
      <c r="C60" s="17">
        <v>222</v>
      </c>
      <c r="D60" s="17">
        <v>302</v>
      </c>
      <c r="E60" s="17">
        <v>379</v>
      </c>
      <c r="F60" s="17">
        <v>302</v>
      </c>
      <c r="G60" s="17">
        <v>296</v>
      </c>
      <c r="H60" s="17">
        <v>436</v>
      </c>
      <c r="I60" s="17">
        <v>452</v>
      </c>
      <c r="J60" s="17">
        <v>449</v>
      </c>
      <c r="K60" s="17">
        <v>279</v>
      </c>
      <c r="L60" s="17">
        <v>304</v>
      </c>
      <c r="M60" s="17">
        <v>229</v>
      </c>
    </row>
    <row r="61" spans="1:13" ht="15" customHeight="1" x14ac:dyDescent="0.3">
      <c r="A61" s="9" t="s">
        <v>134</v>
      </c>
      <c r="B61" s="17">
        <v>96</v>
      </c>
      <c r="C61" s="17">
        <v>0</v>
      </c>
      <c r="D61" s="17">
        <v>142</v>
      </c>
      <c r="E61" s="17">
        <v>0</v>
      </c>
      <c r="F61" s="17">
        <v>49</v>
      </c>
      <c r="G61" s="17">
        <v>70</v>
      </c>
      <c r="H61" s="17">
        <v>150</v>
      </c>
      <c r="I61" s="17">
        <v>117</v>
      </c>
      <c r="J61" s="17">
        <v>34</v>
      </c>
      <c r="K61" s="17">
        <v>42</v>
      </c>
      <c r="L61" s="17">
        <v>58</v>
      </c>
      <c r="M61" s="17">
        <v>28</v>
      </c>
    </row>
    <row r="62" spans="1:13" ht="15" customHeight="1" x14ac:dyDescent="0.3">
      <c r="A62" s="9" t="s">
        <v>135</v>
      </c>
      <c r="B62" s="17">
        <v>39</v>
      </c>
      <c r="C62" s="17">
        <v>0</v>
      </c>
      <c r="D62" s="17">
        <v>25</v>
      </c>
      <c r="E62" s="17">
        <v>70</v>
      </c>
      <c r="F62" s="17">
        <v>0</v>
      </c>
      <c r="G62" s="17">
        <v>0</v>
      </c>
      <c r="H62" s="17">
        <v>55</v>
      </c>
      <c r="I62" s="17">
        <v>0</v>
      </c>
      <c r="J62" s="17">
        <v>89</v>
      </c>
      <c r="K62" s="17">
        <v>0</v>
      </c>
      <c r="L62" s="17">
        <v>23</v>
      </c>
      <c r="M62" s="17">
        <v>139</v>
      </c>
    </row>
    <row r="63" spans="1:13" ht="15" customHeight="1" x14ac:dyDescent="0.3">
      <c r="A63" s="20" t="s">
        <v>136</v>
      </c>
      <c r="B63" s="21">
        <f t="shared" ref="B63:M63" si="12">SUM(B64:B66)</f>
        <v>54</v>
      </c>
      <c r="C63" s="21">
        <f t="shared" si="12"/>
        <v>95</v>
      </c>
      <c r="D63" s="21">
        <f t="shared" si="12"/>
        <v>1168</v>
      </c>
      <c r="E63" s="21">
        <f t="shared" si="12"/>
        <v>1026</v>
      </c>
      <c r="F63" s="21">
        <f t="shared" si="12"/>
        <v>128</v>
      </c>
      <c r="G63" s="21">
        <f t="shared" si="12"/>
        <v>899</v>
      </c>
      <c r="H63" s="21">
        <f t="shared" si="12"/>
        <v>131</v>
      </c>
      <c r="I63" s="21">
        <f t="shared" si="12"/>
        <v>131</v>
      </c>
      <c r="J63" s="21">
        <f t="shared" si="12"/>
        <v>171</v>
      </c>
      <c r="K63" s="21">
        <f t="shared" si="12"/>
        <v>772</v>
      </c>
      <c r="L63" s="21">
        <f t="shared" si="12"/>
        <v>100</v>
      </c>
      <c r="M63" s="21">
        <f t="shared" si="12"/>
        <v>264</v>
      </c>
    </row>
    <row r="64" spans="1:13" ht="15" customHeight="1" x14ac:dyDescent="0.3">
      <c r="A64" s="9" t="s">
        <v>137</v>
      </c>
      <c r="B64" s="17">
        <v>54</v>
      </c>
      <c r="C64" s="17">
        <v>32</v>
      </c>
      <c r="D64" s="17">
        <v>117</v>
      </c>
      <c r="E64" s="17">
        <v>0</v>
      </c>
      <c r="F64" s="17">
        <v>58</v>
      </c>
      <c r="G64" s="17">
        <v>52</v>
      </c>
      <c r="H64" s="17">
        <v>0</v>
      </c>
      <c r="I64" s="17">
        <v>78</v>
      </c>
      <c r="J64" s="17">
        <v>82</v>
      </c>
      <c r="K64" s="17">
        <v>72</v>
      </c>
      <c r="L64" s="17">
        <v>0</v>
      </c>
      <c r="M64" s="17">
        <v>145</v>
      </c>
    </row>
    <row r="65" spans="1:13" ht="15" customHeight="1" x14ac:dyDescent="0.3">
      <c r="A65" s="9" t="s">
        <v>138</v>
      </c>
      <c r="B65" s="17">
        <v>0</v>
      </c>
      <c r="C65" s="17">
        <v>63</v>
      </c>
      <c r="D65" s="17">
        <v>85</v>
      </c>
      <c r="E65" s="17">
        <v>48</v>
      </c>
      <c r="F65" s="17">
        <v>70</v>
      </c>
      <c r="G65" s="17">
        <v>0</v>
      </c>
      <c r="H65" s="17">
        <v>131</v>
      </c>
      <c r="I65" s="17">
        <v>53</v>
      </c>
      <c r="J65" s="17">
        <v>89</v>
      </c>
      <c r="K65" s="17">
        <v>0</v>
      </c>
      <c r="L65" s="17">
        <v>100</v>
      </c>
      <c r="M65" s="17">
        <v>119</v>
      </c>
    </row>
    <row r="66" spans="1:13" ht="15" customHeight="1" x14ac:dyDescent="0.3">
      <c r="A66" s="9" t="s">
        <v>139</v>
      </c>
      <c r="B66" s="17">
        <v>0</v>
      </c>
      <c r="C66" s="17">
        <v>0</v>
      </c>
      <c r="D66" s="17">
        <v>966</v>
      </c>
      <c r="E66" s="17">
        <v>978</v>
      </c>
      <c r="F66" s="17">
        <v>0</v>
      </c>
      <c r="G66" s="17">
        <v>847</v>
      </c>
      <c r="H66" s="17">
        <v>0</v>
      </c>
      <c r="I66" s="17">
        <v>0</v>
      </c>
      <c r="J66" s="17">
        <v>0</v>
      </c>
      <c r="K66" s="17">
        <v>700</v>
      </c>
      <c r="L66" s="17">
        <v>0</v>
      </c>
      <c r="M66" s="17">
        <v>0</v>
      </c>
    </row>
    <row r="67" spans="1:13" ht="15" customHeight="1" x14ac:dyDescent="0.3">
      <c r="A67" s="20" t="s">
        <v>140</v>
      </c>
      <c r="B67" s="21">
        <f t="shared" ref="B67:M67" si="13">SUM(B68:B70)</f>
        <v>148</v>
      </c>
      <c r="C67" s="21">
        <f t="shared" si="13"/>
        <v>70</v>
      </c>
      <c r="D67" s="21">
        <f t="shared" si="13"/>
        <v>229</v>
      </c>
      <c r="E67" s="21">
        <f t="shared" si="13"/>
        <v>0</v>
      </c>
      <c r="F67" s="21">
        <f t="shared" si="13"/>
        <v>345</v>
      </c>
      <c r="G67" s="21">
        <f t="shared" si="13"/>
        <v>128</v>
      </c>
      <c r="H67" s="21">
        <f t="shared" si="13"/>
        <v>56</v>
      </c>
      <c r="I67" s="21">
        <f t="shared" si="13"/>
        <v>147</v>
      </c>
      <c r="J67" s="21">
        <f t="shared" si="13"/>
        <v>227</v>
      </c>
      <c r="K67" s="21">
        <f t="shared" si="13"/>
        <v>268</v>
      </c>
      <c r="L67" s="21">
        <f t="shared" si="13"/>
        <v>147</v>
      </c>
      <c r="M67" s="21">
        <f t="shared" si="13"/>
        <v>189</v>
      </c>
    </row>
    <row r="68" spans="1:13" ht="15" customHeight="1" x14ac:dyDescent="0.3">
      <c r="A68" s="9" t="s">
        <v>141</v>
      </c>
      <c r="B68" s="17">
        <v>88</v>
      </c>
      <c r="C68" s="17">
        <v>0</v>
      </c>
      <c r="D68" s="17">
        <v>115</v>
      </c>
      <c r="E68" s="17">
        <v>0</v>
      </c>
      <c r="F68" s="17">
        <v>129</v>
      </c>
      <c r="G68" s="17">
        <v>0</v>
      </c>
      <c r="H68" s="17">
        <v>56</v>
      </c>
      <c r="I68" s="17">
        <v>50</v>
      </c>
      <c r="J68" s="17">
        <v>0</v>
      </c>
      <c r="K68" s="17">
        <v>22</v>
      </c>
      <c r="L68" s="17">
        <v>147</v>
      </c>
      <c r="M68" s="17">
        <v>64</v>
      </c>
    </row>
    <row r="69" spans="1:13" ht="15" customHeight="1" x14ac:dyDescent="0.3">
      <c r="A69" s="9" t="s">
        <v>142</v>
      </c>
      <c r="B69" s="17">
        <v>0</v>
      </c>
      <c r="C69" s="17">
        <v>0</v>
      </c>
      <c r="D69" s="17">
        <v>114</v>
      </c>
      <c r="E69" s="17">
        <v>0</v>
      </c>
      <c r="F69" s="17">
        <v>84</v>
      </c>
      <c r="G69" s="17">
        <v>128</v>
      </c>
      <c r="H69" s="17">
        <v>0</v>
      </c>
      <c r="I69" s="17">
        <v>97</v>
      </c>
      <c r="J69" s="17">
        <v>120</v>
      </c>
      <c r="K69" s="17">
        <v>121</v>
      </c>
      <c r="L69" s="17">
        <v>0</v>
      </c>
      <c r="M69" s="17">
        <v>0</v>
      </c>
    </row>
    <row r="70" spans="1:13" ht="15" customHeight="1" x14ac:dyDescent="0.3">
      <c r="A70" s="9" t="s">
        <v>143</v>
      </c>
      <c r="B70" s="17">
        <v>60</v>
      </c>
      <c r="C70" s="17">
        <v>70</v>
      </c>
      <c r="D70" s="17">
        <v>0</v>
      </c>
      <c r="E70" s="17">
        <v>0</v>
      </c>
      <c r="F70" s="17">
        <v>132</v>
      </c>
      <c r="G70" s="17">
        <v>0</v>
      </c>
      <c r="H70" s="17">
        <v>0</v>
      </c>
      <c r="I70" s="17">
        <v>0</v>
      </c>
      <c r="J70" s="17">
        <v>107</v>
      </c>
      <c r="K70" s="17">
        <v>125</v>
      </c>
      <c r="L70" s="17">
        <v>0</v>
      </c>
      <c r="M70" s="17">
        <v>125</v>
      </c>
    </row>
    <row r="71" spans="1:13" ht="15" customHeight="1" x14ac:dyDescent="0.3">
      <c r="A71" s="20" t="s">
        <v>144</v>
      </c>
      <c r="B71" s="21">
        <f t="shared" ref="B71:M71" si="14">SUM(B72:B76)</f>
        <v>281</v>
      </c>
      <c r="C71" s="21">
        <f t="shared" si="14"/>
        <v>366</v>
      </c>
      <c r="D71" s="21">
        <f t="shared" si="14"/>
        <v>284</v>
      </c>
      <c r="E71" s="21">
        <f t="shared" si="14"/>
        <v>446</v>
      </c>
      <c r="F71" s="21">
        <f t="shared" si="14"/>
        <v>328</v>
      </c>
      <c r="G71" s="21">
        <f t="shared" si="14"/>
        <v>142</v>
      </c>
      <c r="H71" s="21">
        <f t="shared" si="14"/>
        <v>226</v>
      </c>
      <c r="I71" s="21">
        <f t="shared" si="14"/>
        <v>151</v>
      </c>
      <c r="J71" s="21">
        <f t="shared" si="14"/>
        <v>279</v>
      </c>
      <c r="K71" s="21">
        <f t="shared" si="14"/>
        <v>195</v>
      </c>
      <c r="L71" s="21">
        <f t="shared" si="14"/>
        <v>363</v>
      </c>
      <c r="M71" s="21">
        <f t="shared" si="14"/>
        <v>283</v>
      </c>
    </row>
    <row r="72" spans="1:13" ht="15" customHeight="1" x14ac:dyDescent="0.3">
      <c r="A72" s="9" t="s">
        <v>145</v>
      </c>
      <c r="B72" s="17">
        <v>0</v>
      </c>
      <c r="C72" s="17">
        <v>148</v>
      </c>
      <c r="D72" s="17">
        <v>100</v>
      </c>
      <c r="E72" s="17">
        <v>131</v>
      </c>
      <c r="F72" s="17">
        <v>32</v>
      </c>
      <c r="G72" s="17">
        <v>0</v>
      </c>
      <c r="H72" s="17">
        <v>80</v>
      </c>
      <c r="I72" s="17">
        <v>118</v>
      </c>
      <c r="J72" s="17">
        <v>44</v>
      </c>
      <c r="K72" s="17">
        <v>64</v>
      </c>
      <c r="L72" s="17">
        <v>130</v>
      </c>
      <c r="M72" s="17">
        <v>66</v>
      </c>
    </row>
    <row r="73" spans="1:13" ht="15" customHeight="1" x14ac:dyDescent="0.3">
      <c r="A73" s="9" t="s">
        <v>146</v>
      </c>
      <c r="B73" s="17">
        <v>91</v>
      </c>
      <c r="C73" s="17">
        <v>128</v>
      </c>
      <c r="D73" s="17">
        <v>0</v>
      </c>
      <c r="E73" s="17">
        <v>64</v>
      </c>
      <c r="F73" s="17">
        <v>95</v>
      </c>
      <c r="G73" s="17">
        <v>0</v>
      </c>
      <c r="H73" s="17">
        <v>0</v>
      </c>
      <c r="I73" s="17">
        <v>0</v>
      </c>
      <c r="J73" s="17">
        <v>101</v>
      </c>
      <c r="K73" s="17">
        <v>64</v>
      </c>
      <c r="L73" s="17">
        <v>132</v>
      </c>
      <c r="M73" s="17">
        <v>111</v>
      </c>
    </row>
    <row r="74" spans="1:13" ht="15" customHeight="1" x14ac:dyDescent="0.3">
      <c r="A74" s="9" t="s">
        <v>90</v>
      </c>
      <c r="B74" s="17">
        <v>52</v>
      </c>
      <c r="C74" s="17">
        <v>57</v>
      </c>
      <c r="D74" s="17">
        <v>0</v>
      </c>
      <c r="E74" s="17">
        <v>86</v>
      </c>
      <c r="F74" s="17">
        <v>115</v>
      </c>
      <c r="G74" s="17">
        <v>0</v>
      </c>
      <c r="H74" s="17">
        <v>106</v>
      </c>
      <c r="I74" s="17">
        <v>33</v>
      </c>
      <c r="J74" s="17">
        <v>64</v>
      </c>
      <c r="K74" s="17">
        <v>0</v>
      </c>
      <c r="L74" s="17">
        <v>0</v>
      </c>
      <c r="M74" s="17">
        <v>66</v>
      </c>
    </row>
    <row r="75" spans="1:13" ht="15" customHeight="1" x14ac:dyDescent="0.3">
      <c r="A75" s="9" t="s">
        <v>147</v>
      </c>
      <c r="B75" s="17">
        <v>138</v>
      </c>
      <c r="C75" s="17">
        <v>33</v>
      </c>
      <c r="D75" s="17">
        <v>138</v>
      </c>
      <c r="E75" s="17">
        <v>99</v>
      </c>
      <c r="F75" s="17">
        <v>86</v>
      </c>
      <c r="G75" s="17">
        <v>0</v>
      </c>
      <c r="H75" s="17">
        <v>40</v>
      </c>
      <c r="I75" s="17">
        <v>0</v>
      </c>
      <c r="J75" s="17">
        <v>47</v>
      </c>
      <c r="K75" s="17">
        <v>67</v>
      </c>
      <c r="L75" s="17">
        <v>81</v>
      </c>
      <c r="M75" s="17">
        <v>40</v>
      </c>
    </row>
    <row r="76" spans="1:13" ht="15" customHeight="1" x14ac:dyDescent="0.3">
      <c r="A76" s="9" t="s">
        <v>148</v>
      </c>
      <c r="B76" s="17">
        <v>0</v>
      </c>
      <c r="C76" s="17">
        <v>0</v>
      </c>
      <c r="D76" s="17">
        <v>46</v>
      </c>
      <c r="E76" s="17">
        <v>66</v>
      </c>
      <c r="F76" s="17">
        <v>0</v>
      </c>
      <c r="G76" s="17">
        <v>142</v>
      </c>
      <c r="H76" s="17">
        <v>0</v>
      </c>
      <c r="I76" s="17">
        <v>0</v>
      </c>
      <c r="J76" s="17">
        <v>23</v>
      </c>
      <c r="K76" s="17">
        <v>0</v>
      </c>
      <c r="L76" s="17">
        <v>20</v>
      </c>
      <c r="M76" s="17">
        <v>0</v>
      </c>
    </row>
    <row r="77" spans="1:13" ht="15" customHeight="1" x14ac:dyDescent="0.3">
      <c r="A77" s="1" t="s">
        <v>149</v>
      </c>
      <c r="B77" s="22">
        <f t="shared" ref="B77:M77" si="15">B20+B27+B34+B39+B44+B49+B53+B58+B63+B67+B71</f>
        <v>4648</v>
      </c>
      <c r="C77" s="22">
        <f t="shared" si="15"/>
        <v>4452</v>
      </c>
      <c r="D77" s="22">
        <f t="shared" si="15"/>
        <v>7324</v>
      </c>
      <c r="E77" s="22">
        <f t="shared" si="15"/>
        <v>5823</v>
      </c>
      <c r="F77" s="22">
        <f t="shared" si="15"/>
        <v>4495</v>
      </c>
      <c r="G77" s="22">
        <f t="shared" si="15"/>
        <v>4994</v>
      </c>
      <c r="H77" s="22">
        <f t="shared" si="15"/>
        <v>6264</v>
      </c>
      <c r="I77" s="22">
        <f t="shared" si="15"/>
        <v>4719</v>
      </c>
      <c r="J77" s="22">
        <f t="shared" si="15"/>
        <v>5102</v>
      </c>
      <c r="K77" s="22">
        <f t="shared" si="15"/>
        <v>5018</v>
      </c>
      <c r="L77" s="22">
        <f t="shared" si="15"/>
        <v>5868</v>
      </c>
      <c r="M77" s="22">
        <f t="shared" si="15"/>
        <v>4962</v>
      </c>
    </row>
    <row r="79" spans="1:13" ht="15" customHeight="1" x14ac:dyDescent="0.3">
      <c r="A79" s="23" t="s">
        <v>150</v>
      </c>
      <c r="B79" s="24">
        <f t="shared" ref="B79:M79" si="16">B17-B77</f>
        <v>-732</v>
      </c>
      <c r="C79" s="24">
        <f t="shared" si="16"/>
        <v>-503</v>
      </c>
      <c r="D79" s="24">
        <f t="shared" si="16"/>
        <v>-3536</v>
      </c>
      <c r="E79" s="24">
        <f t="shared" si="16"/>
        <v>-896</v>
      </c>
      <c r="F79" s="24">
        <f t="shared" si="16"/>
        <v>-1238</v>
      </c>
      <c r="G79" s="24">
        <f t="shared" si="16"/>
        <v>-1374</v>
      </c>
      <c r="H79" s="24">
        <f t="shared" si="16"/>
        <v>-2599</v>
      </c>
      <c r="I79" s="24">
        <f t="shared" si="16"/>
        <v>-1718</v>
      </c>
      <c r="J79" s="24">
        <f t="shared" si="16"/>
        <v>-314</v>
      </c>
      <c r="K79" s="24">
        <f t="shared" si="16"/>
        <v>-1031</v>
      </c>
      <c r="L79" s="24">
        <f t="shared" si="16"/>
        <v>-2592</v>
      </c>
      <c r="M79" s="24">
        <f t="shared" si="16"/>
        <v>-1179</v>
      </c>
    </row>
    <row r="80" spans="1:13" ht="15" customHeight="1" x14ac:dyDescent="0.3">
      <c r="A80" s="13" t="s">
        <v>151</v>
      </c>
      <c r="B80" s="25">
        <f>5000+B79</f>
        <v>4268</v>
      </c>
      <c r="C80" s="25">
        <f t="shared" ref="C80:M80" si="17">B80+C79</f>
        <v>3765</v>
      </c>
      <c r="D80" s="25">
        <f t="shared" si="17"/>
        <v>229</v>
      </c>
      <c r="E80" s="25">
        <f t="shared" si="17"/>
        <v>-667</v>
      </c>
      <c r="F80" s="25">
        <f t="shared" si="17"/>
        <v>-1905</v>
      </c>
      <c r="G80" s="25">
        <f t="shared" si="17"/>
        <v>-3279</v>
      </c>
      <c r="H80" s="25">
        <f t="shared" si="17"/>
        <v>-5878</v>
      </c>
      <c r="I80" s="25">
        <f t="shared" si="17"/>
        <v>-7596</v>
      </c>
      <c r="J80" s="25">
        <f t="shared" si="17"/>
        <v>-7910</v>
      </c>
      <c r="K80" s="25">
        <f t="shared" si="17"/>
        <v>-8941</v>
      </c>
      <c r="L80" s="25">
        <f t="shared" si="17"/>
        <v>-11533</v>
      </c>
      <c r="M80" s="25">
        <f t="shared" si="17"/>
        <v>-12712</v>
      </c>
    </row>
  </sheetData>
  <mergeCells count="3">
    <mergeCell ref="A1:N1"/>
    <mergeCell ref="A5:N5"/>
    <mergeCell ref="A19:N19"/>
  </mergeCells>
  <conditionalFormatting sqref="B79:M79">
    <cfRule type="cellIs" dxfId="8" priority="2" operator="greaterThan">
      <formula>0</formula>
    </cfRule>
    <cfRule type="cellIs" dxfId="7" priority="3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0"/>
  <sheetViews>
    <sheetView zoomScaleNormal="100" workbookViewId="0">
      <selection sqref="A1:N1"/>
    </sheetView>
  </sheetViews>
  <sheetFormatPr baseColWidth="10" defaultColWidth="8.6640625" defaultRowHeight="14.4" x14ac:dyDescent="0.3"/>
  <cols>
    <col min="1" max="1" width="28" customWidth="1"/>
    <col min="2" max="13" width="11" customWidth="1"/>
  </cols>
  <sheetData>
    <row r="1" spans="1:14" ht="30" customHeight="1" x14ac:dyDescent="0.35">
      <c r="A1" s="33" t="s">
        <v>152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3" spans="1:14" ht="15" customHeight="1" x14ac:dyDescent="0.3">
      <c r="A3" s="13" t="s">
        <v>66</v>
      </c>
      <c r="B3" s="14" t="s">
        <v>67</v>
      </c>
      <c r="C3" s="14" t="s">
        <v>68</v>
      </c>
      <c r="D3" s="14" t="s">
        <v>69</v>
      </c>
      <c r="E3" s="14" t="s">
        <v>70</v>
      </c>
      <c r="F3" s="14" t="s">
        <v>71</v>
      </c>
      <c r="G3" s="14" t="s">
        <v>72</v>
      </c>
      <c r="H3" s="14" t="s">
        <v>73</v>
      </c>
      <c r="I3" s="14" t="s">
        <v>74</v>
      </c>
      <c r="J3" s="14" t="s">
        <v>75</v>
      </c>
      <c r="K3" s="14" t="s">
        <v>76</v>
      </c>
      <c r="L3" s="14" t="s">
        <v>77</v>
      </c>
      <c r="M3" s="14" t="s">
        <v>78</v>
      </c>
    </row>
    <row r="5" spans="1:14" ht="24.75" customHeight="1" x14ac:dyDescent="0.3">
      <c r="A5" s="34" t="s">
        <v>79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ht="15" customHeight="1" x14ac:dyDescent="0.3">
      <c r="A6" s="15" t="s">
        <v>80</v>
      </c>
      <c r="B6" s="16">
        <f t="shared" ref="B6:M6" si="0">SUM(B7:B9)</f>
        <v>3775</v>
      </c>
      <c r="C6" s="16">
        <f t="shared" si="0"/>
        <v>4067</v>
      </c>
      <c r="D6" s="16">
        <f t="shared" si="0"/>
        <v>3104</v>
      </c>
      <c r="E6" s="16">
        <f t="shared" si="0"/>
        <v>3096</v>
      </c>
      <c r="F6" s="16">
        <f t="shared" si="0"/>
        <v>3701</v>
      </c>
      <c r="G6" s="16">
        <f t="shared" si="0"/>
        <v>4791</v>
      </c>
      <c r="H6" s="16">
        <f t="shared" si="0"/>
        <v>3652</v>
      </c>
      <c r="I6" s="16">
        <f t="shared" si="0"/>
        <v>3164</v>
      </c>
      <c r="J6" s="16">
        <f t="shared" si="0"/>
        <v>4988</v>
      </c>
      <c r="K6" s="16">
        <f t="shared" si="0"/>
        <v>4754</v>
      </c>
      <c r="L6" s="16">
        <f t="shared" si="0"/>
        <v>3296</v>
      </c>
      <c r="M6" s="16">
        <f t="shared" si="0"/>
        <v>3512</v>
      </c>
    </row>
    <row r="7" spans="1:14" ht="15" customHeight="1" x14ac:dyDescent="0.3">
      <c r="A7" s="9" t="s">
        <v>81</v>
      </c>
      <c r="B7" s="17">
        <v>3162</v>
      </c>
      <c r="C7" s="17">
        <v>2885</v>
      </c>
      <c r="D7" s="17">
        <v>3104</v>
      </c>
      <c r="E7" s="17">
        <v>3096</v>
      </c>
      <c r="F7" s="17">
        <v>2916</v>
      </c>
      <c r="G7" s="17">
        <v>2892</v>
      </c>
      <c r="H7" s="17">
        <v>3219</v>
      </c>
      <c r="I7" s="17">
        <v>3164</v>
      </c>
      <c r="J7" s="17">
        <v>3245</v>
      </c>
      <c r="K7" s="17">
        <v>3048</v>
      </c>
      <c r="L7" s="17">
        <v>3296</v>
      </c>
      <c r="M7" s="17">
        <v>2956</v>
      </c>
    </row>
    <row r="8" spans="1:14" ht="15" customHeight="1" x14ac:dyDescent="0.3">
      <c r="A8" s="9" t="s">
        <v>82</v>
      </c>
      <c r="B8" s="17">
        <v>613</v>
      </c>
      <c r="C8" s="17">
        <v>0</v>
      </c>
      <c r="D8" s="17">
        <v>0</v>
      </c>
      <c r="E8" s="17">
        <v>0</v>
      </c>
      <c r="F8" s="17">
        <v>0</v>
      </c>
      <c r="G8" s="17">
        <v>553</v>
      </c>
      <c r="H8" s="17">
        <v>433</v>
      </c>
      <c r="I8" s="17">
        <v>0</v>
      </c>
      <c r="J8" s="17">
        <v>437</v>
      </c>
      <c r="K8" s="17">
        <v>611</v>
      </c>
      <c r="L8" s="17">
        <v>0</v>
      </c>
      <c r="M8" s="17">
        <v>556</v>
      </c>
    </row>
    <row r="9" spans="1:14" ht="15" customHeight="1" x14ac:dyDescent="0.3">
      <c r="A9" s="9" t="s">
        <v>83</v>
      </c>
      <c r="B9" s="17">
        <v>0</v>
      </c>
      <c r="C9" s="17">
        <v>1182</v>
      </c>
      <c r="D9" s="17">
        <v>0</v>
      </c>
      <c r="E9" s="17">
        <v>0</v>
      </c>
      <c r="F9" s="17">
        <v>785</v>
      </c>
      <c r="G9" s="17">
        <v>1346</v>
      </c>
      <c r="H9" s="17">
        <v>0</v>
      </c>
      <c r="I9" s="17">
        <v>0</v>
      </c>
      <c r="J9" s="17">
        <v>1306</v>
      </c>
      <c r="K9" s="17">
        <v>1095</v>
      </c>
      <c r="L9" s="17">
        <v>0</v>
      </c>
      <c r="M9" s="17">
        <v>0</v>
      </c>
    </row>
    <row r="10" spans="1:14" ht="15" customHeight="1" x14ac:dyDescent="0.3">
      <c r="A10" s="15" t="s">
        <v>84</v>
      </c>
      <c r="B10" s="16">
        <f t="shared" ref="B10:M10" si="1">SUM(B11:B12)</f>
        <v>264</v>
      </c>
      <c r="C10" s="16">
        <f t="shared" si="1"/>
        <v>293</v>
      </c>
      <c r="D10" s="16">
        <f t="shared" si="1"/>
        <v>0</v>
      </c>
      <c r="E10" s="16">
        <f t="shared" si="1"/>
        <v>213</v>
      </c>
      <c r="F10" s="16">
        <f t="shared" si="1"/>
        <v>83</v>
      </c>
      <c r="G10" s="16">
        <f t="shared" si="1"/>
        <v>385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109</v>
      </c>
      <c r="L10" s="16">
        <f t="shared" si="1"/>
        <v>114</v>
      </c>
      <c r="M10" s="16">
        <f t="shared" si="1"/>
        <v>0</v>
      </c>
    </row>
    <row r="11" spans="1:14" ht="15" customHeight="1" x14ac:dyDescent="0.3">
      <c r="A11" s="9" t="s">
        <v>85</v>
      </c>
      <c r="B11" s="17">
        <v>264</v>
      </c>
      <c r="C11" s="17">
        <v>293</v>
      </c>
      <c r="D11" s="17">
        <v>0</v>
      </c>
      <c r="E11" s="17">
        <v>213</v>
      </c>
      <c r="F11" s="17">
        <v>83</v>
      </c>
      <c r="G11" s="17">
        <v>0</v>
      </c>
      <c r="H11" s="17">
        <v>0</v>
      </c>
      <c r="I11" s="17">
        <v>0</v>
      </c>
      <c r="J11" s="17">
        <v>0</v>
      </c>
      <c r="K11" s="17">
        <v>109</v>
      </c>
      <c r="L11" s="17">
        <v>114</v>
      </c>
      <c r="M11" s="17">
        <v>0</v>
      </c>
    </row>
    <row r="12" spans="1:14" ht="15" customHeight="1" x14ac:dyDescent="0.3">
      <c r="A12" s="9" t="s">
        <v>86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385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</row>
    <row r="13" spans="1:14" ht="15" customHeight="1" x14ac:dyDescent="0.3">
      <c r="A13" s="15" t="s">
        <v>87</v>
      </c>
      <c r="B13" s="16">
        <f t="shared" ref="B13:M13" si="2">SUM(B14:B16)</f>
        <v>0</v>
      </c>
      <c r="C13" s="16">
        <f t="shared" si="2"/>
        <v>105</v>
      </c>
      <c r="D13" s="16">
        <f t="shared" si="2"/>
        <v>0</v>
      </c>
      <c r="E13" s="16">
        <f t="shared" si="2"/>
        <v>0</v>
      </c>
      <c r="F13" s="16">
        <f t="shared" si="2"/>
        <v>0</v>
      </c>
      <c r="G13" s="16">
        <f t="shared" si="2"/>
        <v>0</v>
      </c>
      <c r="H13" s="16">
        <f t="shared" si="2"/>
        <v>923</v>
      </c>
      <c r="I13" s="16">
        <f t="shared" si="2"/>
        <v>0</v>
      </c>
      <c r="J13" s="16">
        <f t="shared" si="2"/>
        <v>392</v>
      </c>
      <c r="K13" s="16">
        <f t="shared" si="2"/>
        <v>243</v>
      </c>
      <c r="L13" s="16">
        <f t="shared" si="2"/>
        <v>0</v>
      </c>
      <c r="M13" s="16">
        <f t="shared" si="2"/>
        <v>72</v>
      </c>
    </row>
    <row r="14" spans="1:14" ht="15" customHeight="1" x14ac:dyDescent="0.3">
      <c r="A14" s="9" t="s">
        <v>88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166</v>
      </c>
      <c r="I14" s="17">
        <v>0</v>
      </c>
      <c r="J14" s="17">
        <v>309</v>
      </c>
      <c r="K14" s="17">
        <v>0</v>
      </c>
      <c r="L14" s="17">
        <v>0</v>
      </c>
      <c r="M14" s="17">
        <v>0</v>
      </c>
    </row>
    <row r="15" spans="1:14" ht="15" customHeight="1" x14ac:dyDescent="0.3">
      <c r="A15" s="9" t="s">
        <v>89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679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</row>
    <row r="16" spans="1:14" ht="15" customHeight="1" x14ac:dyDescent="0.3">
      <c r="A16" s="9" t="s">
        <v>90</v>
      </c>
      <c r="B16" s="17">
        <v>0</v>
      </c>
      <c r="C16" s="17">
        <v>105</v>
      </c>
      <c r="D16" s="17">
        <v>0</v>
      </c>
      <c r="E16" s="17">
        <v>0</v>
      </c>
      <c r="F16" s="17">
        <v>0</v>
      </c>
      <c r="G16" s="17">
        <v>0</v>
      </c>
      <c r="H16" s="17">
        <v>78</v>
      </c>
      <c r="I16" s="17">
        <v>0</v>
      </c>
      <c r="J16" s="17">
        <v>83</v>
      </c>
      <c r="K16" s="17">
        <v>243</v>
      </c>
      <c r="L16" s="17">
        <v>0</v>
      </c>
      <c r="M16" s="17">
        <v>72</v>
      </c>
    </row>
    <row r="17" spans="1:14" ht="15" customHeight="1" x14ac:dyDescent="0.3">
      <c r="A17" s="18" t="s">
        <v>91</v>
      </c>
      <c r="B17" s="19">
        <f t="shared" ref="B17:M17" si="3">B6+B10+B13</f>
        <v>4039</v>
      </c>
      <c r="C17" s="19">
        <f t="shared" si="3"/>
        <v>4465</v>
      </c>
      <c r="D17" s="19">
        <f t="shared" si="3"/>
        <v>3104</v>
      </c>
      <c r="E17" s="19">
        <f t="shared" si="3"/>
        <v>3309</v>
      </c>
      <c r="F17" s="19">
        <f t="shared" si="3"/>
        <v>3784</v>
      </c>
      <c r="G17" s="19">
        <f t="shared" si="3"/>
        <v>5176</v>
      </c>
      <c r="H17" s="19">
        <f t="shared" si="3"/>
        <v>4575</v>
      </c>
      <c r="I17" s="19">
        <f t="shared" si="3"/>
        <v>3164</v>
      </c>
      <c r="J17" s="19">
        <f t="shared" si="3"/>
        <v>5380</v>
      </c>
      <c r="K17" s="19">
        <f t="shared" si="3"/>
        <v>5106</v>
      </c>
      <c r="L17" s="19">
        <f t="shared" si="3"/>
        <v>3410</v>
      </c>
      <c r="M17" s="19">
        <f t="shared" si="3"/>
        <v>3584</v>
      </c>
    </row>
    <row r="19" spans="1:14" ht="24.75" customHeight="1" x14ac:dyDescent="0.3">
      <c r="A19" s="35" t="s">
        <v>92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ht="15" customHeight="1" x14ac:dyDescent="0.3">
      <c r="A20" s="20" t="s">
        <v>93</v>
      </c>
      <c r="B20" s="21">
        <f t="shared" ref="B20:M20" si="4">SUM(B21:B26)</f>
        <v>1385</v>
      </c>
      <c r="C20" s="21">
        <f t="shared" si="4"/>
        <v>1820</v>
      </c>
      <c r="D20" s="21">
        <f t="shared" si="4"/>
        <v>1531</v>
      </c>
      <c r="E20" s="21">
        <f t="shared" si="4"/>
        <v>1470</v>
      </c>
      <c r="F20" s="21">
        <f t="shared" si="4"/>
        <v>1623</v>
      </c>
      <c r="G20" s="21">
        <f t="shared" si="4"/>
        <v>1430</v>
      </c>
      <c r="H20" s="21">
        <f t="shared" si="4"/>
        <v>1524</v>
      </c>
      <c r="I20" s="21">
        <f t="shared" si="4"/>
        <v>1423</v>
      </c>
      <c r="J20" s="21">
        <f t="shared" si="4"/>
        <v>1685</v>
      </c>
      <c r="K20" s="21">
        <f t="shared" si="4"/>
        <v>1559</v>
      </c>
      <c r="L20" s="21">
        <f t="shared" si="4"/>
        <v>1540</v>
      </c>
      <c r="M20" s="21">
        <f t="shared" si="4"/>
        <v>1581</v>
      </c>
    </row>
    <row r="21" spans="1:14" ht="15" customHeight="1" x14ac:dyDescent="0.3">
      <c r="A21" s="9" t="s">
        <v>94</v>
      </c>
      <c r="B21" s="17">
        <v>901</v>
      </c>
      <c r="C21" s="17">
        <v>1179</v>
      </c>
      <c r="D21" s="17">
        <v>927</v>
      </c>
      <c r="E21" s="17">
        <v>1075</v>
      </c>
      <c r="F21" s="17">
        <v>1173</v>
      </c>
      <c r="G21" s="17">
        <v>895</v>
      </c>
      <c r="H21" s="17">
        <v>1030</v>
      </c>
      <c r="I21" s="17">
        <v>858</v>
      </c>
      <c r="J21" s="17">
        <v>1132</v>
      </c>
      <c r="K21" s="17">
        <v>1058</v>
      </c>
      <c r="L21" s="17">
        <v>948</v>
      </c>
      <c r="M21" s="17">
        <v>1006</v>
      </c>
    </row>
    <row r="22" spans="1:14" ht="15" customHeight="1" x14ac:dyDescent="0.3">
      <c r="A22" s="9" t="s">
        <v>95</v>
      </c>
      <c r="B22" s="17">
        <v>181</v>
      </c>
      <c r="C22" s="17">
        <v>221</v>
      </c>
      <c r="D22" s="17">
        <v>252</v>
      </c>
      <c r="E22" s="17">
        <v>178</v>
      </c>
      <c r="F22" s="17">
        <v>242</v>
      </c>
      <c r="G22" s="17">
        <v>245</v>
      </c>
      <c r="H22" s="17">
        <v>198</v>
      </c>
      <c r="I22" s="17">
        <v>192</v>
      </c>
      <c r="J22" s="17">
        <v>231</v>
      </c>
      <c r="K22" s="17">
        <v>208</v>
      </c>
      <c r="L22" s="17">
        <v>252</v>
      </c>
      <c r="M22" s="17">
        <v>174</v>
      </c>
    </row>
    <row r="23" spans="1:14" ht="15" customHeight="1" x14ac:dyDescent="0.3">
      <c r="A23" s="9" t="s">
        <v>96</v>
      </c>
      <c r="B23" s="17">
        <v>72</v>
      </c>
      <c r="C23" s="17">
        <v>83</v>
      </c>
      <c r="D23" s="17">
        <v>111</v>
      </c>
      <c r="E23" s="17">
        <v>45</v>
      </c>
      <c r="F23" s="17">
        <v>53</v>
      </c>
      <c r="G23" s="17">
        <v>32</v>
      </c>
      <c r="H23" s="17">
        <v>45</v>
      </c>
      <c r="I23" s="17">
        <v>116</v>
      </c>
      <c r="J23" s="17">
        <v>100</v>
      </c>
      <c r="K23" s="17">
        <v>59</v>
      </c>
      <c r="L23" s="17">
        <v>36</v>
      </c>
      <c r="M23" s="17">
        <v>107</v>
      </c>
    </row>
    <row r="24" spans="1:14" ht="15" customHeight="1" x14ac:dyDescent="0.3">
      <c r="A24" s="9" t="s">
        <v>97</v>
      </c>
      <c r="B24" s="17">
        <v>56</v>
      </c>
      <c r="C24" s="17">
        <v>117</v>
      </c>
      <c r="D24" s="17">
        <v>110</v>
      </c>
      <c r="E24" s="17">
        <v>61</v>
      </c>
      <c r="F24" s="17">
        <v>37</v>
      </c>
      <c r="G24" s="17">
        <v>92</v>
      </c>
      <c r="H24" s="17">
        <v>79</v>
      </c>
      <c r="I24" s="17">
        <v>119</v>
      </c>
      <c r="J24" s="17">
        <v>89</v>
      </c>
      <c r="K24" s="17">
        <v>105</v>
      </c>
      <c r="L24" s="17">
        <v>117</v>
      </c>
      <c r="M24" s="17">
        <v>121</v>
      </c>
    </row>
    <row r="25" spans="1:14" ht="15" customHeight="1" x14ac:dyDescent="0.3">
      <c r="A25" s="9" t="s">
        <v>98</v>
      </c>
      <c r="B25" s="17">
        <v>56</v>
      </c>
      <c r="C25" s="17">
        <v>102</v>
      </c>
      <c r="D25" s="17">
        <v>60</v>
      </c>
      <c r="E25" s="17">
        <v>63</v>
      </c>
      <c r="F25" s="17">
        <v>66</v>
      </c>
      <c r="G25" s="17">
        <v>112</v>
      </c>
      <c r="H25" s="17">
        <v>103</v>
      </c>
      <c r="I25" s="17">
        <v>31</v>
      </c>
      <c r="J25" s="17">
        <v>55</v>
      </c>
      <c r="K25" s="17">
        <v>97</v>
      </c>
      <c r="L25" s="17">
        <v>72</v>
      </c>
      <c r="M25" s="17">
        <v>71</v>
      </c>
    </row>
    <row r="26" spans="1:14" ht="15" customHeight="1" x14ac:dyDescent="0.3">
      <c r="A26" s="9" t="s">
        <v>99</v>
      </c>
      <c r="B26" s="17">
        <v>119</v>
      </c>
      <c r="C26" s="17">
        <v>118</v>
      </c>
      <c r="D26" s="17">
        <v>71</v>
      </c>
      <c r="E26" s="17">
        <v>48</v>
      </c>
      <c r="F26" s="17">
        <v>52</v>
      </c>
      <c r="G26" s="17">
        <v>54</v>
      </c>
      <c r="H26" s="17">
        <v>69</v>
      </c>
      <c r="I26" s="17">
        <v>107</v>
      </c>
      <c r="J26" s="17">
        <v>78</v>
      </c>
      <c r="K26" s="17">
        <v>32</v>
      </c>
      <c r="L26" s="17">
        <v>115</v>
      </c>
      <c r="M26" s="17">
        <v>102</v>
      </c>
    </row>
    <row r="27" spans="1:14" ht="15" customHeight="1" x14ac:dyDescent="0.3">
      <c r="A27" s="20" t="s">
        <v>100</v>
      </c>
      <c r="B27" s="21">
        <f t="shared" ref="B27:M27" si="5">SUM(B28:B33)</f>
        <v>689</v>
      </c>
      <c r="C27" s="21">
        <f t="shared" si="5"/>
        <v>567</v>
      </c>
      <c r="D27" s="21">
        <f t="shared" si="5"/>
        <v>559</v>
      </c>
      <c r="E27" s="21">
        <f t="shared" si="5"/>
        <v>699</v>
      </c>
      <c r="F27" s="21">
        <f t="shared" si="5"/>
        <v>637</v>
      </c>
      <c r="G27" s="21">
        <f t="shared" si="5"/>
        <v>423</v>
      </c>
      <c r="H27" s="21">
        <f t="shared" si="5"/>
        <v>656</v>
      </c>
      <c r="I27" s="21">
        <f t="shared" si="5"/>
        <v>523</v>
      </c>
      <c r="J27" s="21">
        <f t="shared" si="5"/>
        <v>547</v>
      </c>
      <c r="K27" s="21">
        <f t="shared" si="5"/>
        <v>755</v>
      </c>
      <c r="L27" s="21">
        <f t="shared" si="5"/>
        <v>655</v>
      </c>
      <c r="M27" s="21">
        <f t="shared" si="5"/>
        <v>736</v>
      </c>
    </row>
    <row r="28" spans="1:14" ht="15" customHeight="1" x14ac:dyDescent="0.3">
      <c r="A28" s="9" t="s">
        <v>101</v>
      </c>
      <c r="B28" s="17">
        <v>490</v>
      </c>
      <c r="C28" s="17">
        <v>479</v>
      </c>
      <c r="D28" s="17">
        <v>428</v>
      </c>
      <c r="E28" s="17">
        <v>332</v>
      </c>
      <c r="F28" s="17">
        <v>455</v>
      </c>
      <c r="G28" s="17">
        <v>319</v>
      </c>
      <c r="H28" s="17">
        <v>504</v>
      </c>
      <c r="I28" s="17">
        <v>479</v>
      </c>
      <c r="J28" s="17">
        <v>386</v>
      </c>
      <c r="K28" s="17">
        <v>400</v>
      </c>
      <c r="L28" s="17">
        <v>425</v>
      </c>
      <c r="M28" s="17">
        <v>474</v>
      </c>
    </row>
    <row r="29" spans="1:14" ht="15" customHeight="1" x14ac:dyDescent="0.3">
      <c r="A29" s="9" t="s">
        <v>102</v>
      </c>
      <c r="B29" s="17">
        <v>26</v>
      </c>
      <c r="C29" s="17">
        <v>44</v>
      </c>
      <c r="D29" s="17">
        <v>0</v>
      </c>
      <c r="E29" s="17">
        <v>67</v>
      </c>
      <c r="F29" s="17">
        <v>74</v>
      </c>
      <c r="G29" s="17">
        <v>0</v>
      </c>
      <c r="H29" s="17">
        <v>0</v>
      </c>
      <c r="I29" s="17">
        <v>0</v>
      </c>
      <c r="J29" s="17">
        <v>34</v>
      </c>
      <c r="K29" s="17">
        <v>47</v>
      </c>
      <c r="L29" s="17">
        <v>24</v>
      </c>
      <c r="M29" s="17">
        <v>22</v>
      </c>
    </row>
    <row r="30" spans="1:14" ht="15" customHeight="1" x14ac:dyDescent="0.3">
      <c r="A30" s="9" t="s">
        <v>103</v>
      </c>
      <c r="B30" s="17">
        <v>81</v>
      </c>
      <c r="C30" s="17">
        <v>44</v>
      </c>
      <c r="D30" s="17">
        <v>40</v>
      </c>
      <c r="E30" s="17">
        <v>33</v>
      </c>
      <c r="F30" s="17">
        <v>21</v>
      </c>
      <c r="G30" s="17">
        <v>0</v>
      </c>
      <c r="H30" s="17">
        <v>73</v>
      </c>
      <c r="I30" s="17">
        <v>0</v>
      </c>
      <c r="J30" s="17">
        <v>51</v>
      </c>
      <c r="K30" s="17">
        <v>25</v>
      </c>
      <c r="L30" s="17">
        <v>22</v>
      </c>
      <c r="M30" s="17">
        <v>66</v>
      </c>
    </row>
    <row r="31" spans="1:14" ht="15" customHeight="1" x14ac:dyDescent="0.3">
      <c r="A31" s="9" t="s">
        <v>104</v>
      </c>
      <c r="B31" s="17">
        <v>0</v>
      </c>
      <c r="C31" s="17">
        <v>0</v>
      </c>
      <c r="D31" s="17">
        <v>21</v>
      </c>
      <c r="E31" s="17">
        <v>141</v>
      </c>
      <c r="F31" s="17">
        <v>0</v>
      </c>
      <c r="G31" s="17">
        <v>104</v>
      </c>
      <c r="H31" s="17">
        <v>42</v>
      </c>
      <c r="I31" s="17">
        <v>0</v>
      </c>
      <c r="J31" s="17">
        <v>0</v>
      </c>
      <c r="K31" s="17">
        <v>85</v>
      </c>
      <c r="L31" s="17">
        <v>103</v>
      </c>
      <c r="M31" s="17">
        <v>92</v>
      </c>
    </row>
    <row r="32" spans="1:14" ht="15" customHeight="1" x14ac:dyDescent="0.3">
      <c r="A32" s="9" t="s">
        <v>105</v>
      </c>
      <c r="B32" s="17">
        <v>0</v>
      </c>
      <c r="C32" s="17">
        <v>0</v>
      </c>
      <c r="D32" s="17">
        <v>70</v>
      </c>
      <c r="E32" s="17">
        <v>49</v>
      </c>
      <c r="F32" s="17">
        <v>0</v>
      </c>
      <c r="G32" s="17">
        <v>0</v>
      </c>
      <c r="H32" s="17">
        <v>37</v>
      </c>
      <c r="I32" s="17">
        <v>44</v>
      </c>
      <c r="J32" s="17">
        <v>0</v>
      </c>
      <c r="K32" s="17">
        <v>58</v>
      </c>
      <c r="L32" s="17">
        <v>26</v>
      </c>
      <c r="M32" s="17">
        <v>45</v>
      </c>
    </row>
    <row r="33" spans="1:13" ht="15" customHeight="1" x14ac:dyDescent="0.3">
      <c r="A33" s="9" t="s">
        <v>106</v>
      </c>
      <c r="B33" s="17">
        <v>92</v>
      </c>
      <c r="C33" s="17">
        <v>0</v>
      </c>
      <c r="D33" s="17">
        <v>0</v>
      </c>
      <c r="E33" s="17">
        <v>77</v>
      </c>
      <c r="F33" s="17">
        <v>87</v>
      </c>
      <c r="G33" s="17">
        <v>0</v>
      </c>
      <c r="H33" s="17">
        <v>0</v>
      </c>
      <c r="I33" s="17">
        <v>0</v>
      </c>
      <c r="J33" s="17">
        <v>76</v>
      </c>
      <c r="K33" s="17">
        <v>140</v>
      </c>
      <c r="L33" s="17">
        <v>55</v>
      </c>
      <c r="M33" s="17">
        <v>37</v>
      </c>
    </row>
    <row r="34" spans="1:13" ht="15" customHeight="1" x14ac:dyDescent="0.3">
      <c r="A34" s="20" t="s">
        <v>107</v>
      </c>
      <c r="B34" s="21">
        <f t="shared" ref="B34:M34" si="6">SUM(B35:B38)</f>
        <v>374</v>
      </c>
      <c r="C34" s="21">
        <f t="shared" si="6"/>
        <v>247</v>
      </c>
      <c r="D34" s="21">
        <f t="shared" si="6"/>
        <v>175</v>
      </c>
      <c r="E34" s="21">
        <f t="shared" si="6"/>
        <v>324</v>
      </c>
      <c r="F34" s="21">
        <f t="shared" si="6"/>
        <v>352</v>
      </c>
      <c r="G34" s="21">
        <f t="shared" si="6"/>
        <v>281</v>
      </c>
      <c r="H34" s="21">
        <f t="shared" si="6"/>
        <v>303</v>
      </c>
      <c r="I34" s="21">
        <f t="shared" si="6"/>
        <v>392</v>
      </c>
      <c r="J34" s="21">
        <f t="shared" si="6"/>
        <v>299</v>
      </c>
      <c r="K34" s="21">
        <f t="shared" si="6"/>
        <v>285</v>
      </c>
      <c r="L34" s="21">
        <f t="shared" si="6"/>
        <v>373</v>
      </c>
      <c r="M34" s="21">
        <f t="shared" si="6"/>
        <v>346</v>
      </c>
    </row>
    <row r="35" spans="1:13" ht="15" customHeight="1" x14ac:dyDescent="0.3">
      <c r="A35" s="9" t="s">
        <v>108</v>
      </c>
      <c r="B35" s="17">
        <v>138</v>
      </c>
      <c r="C35" s="17">
        <v>88</v>
      </c>
      <c r="D35" s="17">
        <v>96</v>
      </c>
      <c r="E35" s="17">
        <v>162</v>
      </c>
      <c r="F35" s="17">
        <v>160</v>
      </c>
      <c r="G35" s="17">
        <v>96</v>
      </c>
      <c r="H35" s="17">
        <v>120</v>
      </c>
      <c r="I35" s="17">
        <v>126</v>
      </c>
      <c r="J35" s="17">
        <v>170</v>
      </c>
      <c r="K35" s="17">
        <v>162</v>
      </c>
      <c r="L35" s="17">
        <v>88</v>
      </c>
      <c r="M35" s="17">
        <v>140</v>
      </c>
    </row>
    <row r="36" spans="1:13" ht="15" customHeight="1" x14ac:dyDescent="0.3">
      <c r="A36" s="9" t="s">
        <v>109</v>
      </c>
      <c r="B36" s="17">
        <v>107</v>
      </c>
      <c r="C36" s="17">
        <v>49</v>
      </c>
      <c r="D36" s="17">
        <v>79</v>
      </c>
      <c r="E36" s="17">
        <v>77</v>
      </c>
      <c r="F36" s="17">
        <v>51</v>
      </c>
      <c r="G36" s="17">
        <v>80</v>
      </c>
      <c r="H36" s="17">
        <v>106</v>
      </c>
      <c r="I36" s="17">
        <v>88</v>
      </c>
      <c r="J36" s="17">
        <v>76</v>
      </c>
      <c r="K36" s="17">
        <v>78</v>
      </c>
      <c r="L36" s="17">
        <v>77</v>
      </c>
      <c r="M36" s="17">
        <v>112</v>
      </c>
    </row>
    <row r="37" spans="1:13" ht="15" customHeight="1" x14ac:dyDescent="0.3">
      <c r="A37" s="9" t="s">
        <v>110</v>
      </c>
      <c r="B37" s="17">
        <v>49</v>
      </c>
      <c r="C37" s="17">
        <v>0</v>
      </c>
      <c r="D37" s="17">
        <v>0</v>
      </c>
      <c r="E37" s="17">
        <v>39</v>
      </c>
      <c r="F37" s="17">
        <v>78</v>
      </c>
      <c r="G37" s="17">
        <v>0</v>
      </c>
      <c r="H37" s="17">
        <v>0</v>
      </c>
      <c r="I37" s="17">
        <v>96</v>
      </c>
      <c r="J37" s="17">
        <v>24</v>
      </c>
      <c r="K37" s="17">
        <v>45</v>
      </c>
      <c r="L37" s="17">
        <v>58</v>
      </c>
      <c r="M37" s="17">
        <v>94</v>
      </c>
    </row>
    <row r="38" spans="1:13" ht="15" customHeight="1" x14ac:dyDescent="0.3">
      <c r="A38" s="9" t="s">
        <v>111</v>
      </c>
      <c r="B38" s="17">
        <v>80</v>
      </c>
      <c r="C38" s="17">
        <v>110</v>
      </c>
      <c r="D38" s="17">
        <v>0</v>
      </c>
      <c r="E38" s="17">
        <v>46</v>
      </c>
      <c r="F38" s="17">
        <v>63</v>
      </c>
      <c r="G38" s="17">
        <v>105</v>
      </c>
      <c r="H38" s="17">
        <v>77</v>
      </c>
      <c r="I38" s="17">
        <v>82</v>
      </c>
      <c r="J38" s="17">
        <v>29</v>
      </c>
      <c r="K38" s="17">
        <v>0</v>
      </c>
      <c r="L38" s="17">
        <v>150</v>
      </c>
      <c r="M38" s="17">
        <v>0</v>
      </c>
    </row>
    <row r="39" spans="1:13" ht="15" customHeight="1" x14ac:dyDescent="0.3">
      <c r="A39" s="20" t="s">
        <v>112</v>
      </c>
      <c r="B39" s="21">
        <f t="shared" ref="B39:M39" si="7">SUM(B40:B43)</f>
        <v>515</v>
      </c>
      <c r="C39" s="21">
        <f t="shared" si="7"/>
        <v>391</v>
      </c>
      <c r="D39" s="21">
        <f t="shared" si="7"/>
        <v>445</v>
      </c>
      <c r="E39" s="21">
        <f t="shared" si="7"/>
        <v>461</v>
      </c>
      <c r="F39" s="21">
        <f t="shared" si="7"/>
        <v>493</v>
      </c>
      <c r="G39" s="21">
        <f t="shared" si="7"/>
        <v>658</v>
      </c>
      <c r="H39" s="21">
        <f t="shared" si="7"/>
        <v>371</v>
      </c>
      <c r="I39" s="21">
        <f t="shared" si="7"/>
        <v>649</v>
      </c>
      <c r="J39" s="21">
        <f t="shared" si="7"/>
        <v>440</v>
      </c>
      <c r="K39" s="21">
        <f t="shared" si="7"/>
        <v>504</v>
      </c>
      <c r="L39" s="21">
        <f t="shared" si="7"/>
        <v>469</v>
      </c>
      <c r="M39" s="21">
        <f t="shared" si="7"/>
        <v>390</v>
      </c>
    </row>
    <row r="40" spans="1:13" ht="15" customHeight="1" x14ac:dyDescent="0.3">
      <c r="A40" s="9" t="s">
        <v>113</v>
      </c>
      <c r="B40" s="17">
        <v>369</v>
      </c>
      <c r="C40" s="17">
        <v>276</v>
      </c>
      <c r="D40" s="17">
        <v>260</v>
      </c>
      <c r="E40" s="17">
        <v>353</v>
      </c>
      <c r="F40" s="17">
        <v>297</v>
      </c>
      <c r="G40" s="17">
        <v>377</v>
      </c>
      <c r="H40" s="17">
        <v>348</v>
      </c>
      <c r="I40" s="17">
        <v>389</v>
      </c>
      <c r="J40" s="17">
        <v>334</v>
      </c>
      <c r="K40" s="17">
        <v>360</v>
      </c>
      <c r="L40" s="17">
        <v>369</v>
      </c>
      <c r="M40" s="17">
        <v>327</v>
      </c>
    </row>
    <row r="41" spans="1:13" ht="15" customHeight="1" x14ac:dyDescent="0.3">
      <c r="A41" s="9" t="s">
        <v>114</v>
      </c>
      <c r="B41" s="17">
        <v>0</v>
      </c>
      <c r="C41" s="17">
        <v>0</v>
      </c>
      <c r="D41" s="17">
        <v>0</v>
      </c>
      <c r="E41" s="17">
        <v>0</v>
      </c>
      <c r="F41" s="17">
        <v>129</v>
      </c>
      <c r="G41" s="17">
        <v>53</v>
      </c>
      <c r="H41" s="17">
        <v>0</v>
      </c>
      <c r="I41" s="17">
        <v>105</v>
      </c>
      <c r="J41" s="17">
        <v>0</v>
      </c>
      <c r="K41" s="17">
        <v>114</v>
      </c>
      <c r="L41" s="17">
        <v>0</v>
      </c>
      <c r="M41" s="17">
        <v>0</v>
      </c>
    </row>
    <row r="42" spans="1:13" ht="15" customHeight="1" x14ac:dyDescent="0.3">
      <c r="A42" s="9" t="s">
        <v>115</v>
      </c>
      <c r="B42" s="17">
        <v>0</v>
      </c>
      <c r="C42" s="17">
        <v>115</v>
      </c>
      <c r="D42" s="17">
        <v>124</v>
      </c>
      <c r="E42" s="17">
        <v>26</v>
      </c>
      <c r="F42" s="17">
        <v>0</v>
      </c>
      <c r="G42" s="17">
        <v>137</v>
      </c>
      <c r="H42" s="17">
        <v>23</v>
      </c>
      <c r="I42" s="17">
        <v>110</v>
      </c>
      <c r="J42" s="17">
        <v>106</v>
      </c>
      <c r="K42" s="17">
        <v>0</v>
      </c>
      <c r="L42" s="17">
        <v>0</v>
      </c>
      <c r="M42" s="17">
        <v>63</v>
      </c>
    </row>
    <row r="43" spans="1:13" ht="15" customHeight="1" x14ac:dyDescent="0.3">
      <c r="A43" s="9" t="s">
        <v>116</v>
      </c>
      <c r="B43" s="17">
        <v>146</v>
      </c>
      <c r="C43" s="17">
        <v>0</v>
      </c>
      <c r="D43" s="17">
        <v>61</v>
      </c>
      <c r="E43" s="17">
        <v>82</v>
      </c>
      <c r="F43" s="17">
        <v>67</v>
      </c>
      <c r="G43" s="17">
        <v>91</v>
      </c>
      <c r="H43" s="17">
        <v>0</v>
      </c>
      <c r="I43" s="17">
        <v>45</v>
      </c>
      <c r="J43" s="17">
        <v>0</v>
      </c>
      <c r="K43" s="17">
        <v>30</v>
      </c>
      <c r="L43" s="17">
        <v>100</v>
      </c>
      <c r="M43" s="17">
        <v>0</v>
      </c>
    </row>
    <row r="44" spans="1:13" ht="15" customHeight="1" x14ac:dyDescent="0.3">
      <c r="A44" s="20" t="s">
        <v>117</v>
      </c>
      <c r="B44" s="21">
        <f t="shared" ref="B44:M44" si="8">SUM(B45:B48)</f>
        <v>228</v>
      </c>
      <c r="C44" s="21">
        <f t="shared" si="8"/>
        <v>222</v>
      </c>
      <c r="D44" s="21">
        <f t="shared" si="8"/>
        <v>243</v>
      </c>
      <c r="E44" s="21">
        <f t="shared" si="8"/>
        <v>205</v>
      </c>
      <c r="F44" s="21">
        <f t="shared" si="8"/>
        <v>181</v>
      </c>
      <c r="G44" s="21">
        <f t="shared" si="8"/>
        <v>63</v>
      </c>
      <c r="H44" s="21">
        <f t="shared" si="8"/>
        <v>97</v>
      </c>
      <c r="I44" s="21">
        <f t="shared" si="8"/>
        <v>414</v>
      </c>
      <c r="J44" s="21">
        <f t="shared" si="8"/>
        <v>227</v>
      </c>
      <c r="K44" s="21">
        <f t="shared" si="8"/>
        <v>138</v>
      </c>
      <c r="L44" s="21">
        <f t="shared" si="8"/>
        <v>203</v>
      </c>
      <c r="M44" s="21">
        <f t="shared" si="8"/>
        <v>276</v>
      </c>
    </row>
    <row r="45" spans="1:13" ht="15" customHeight="1" x14ac:dyDescent="0.3">
      <c r="A45" s="9" t="s">
        <v>118</v>
      </c>
      <c r="B45" s="17">
        <v>82</v>
      </c>
      <c r="C45" s="17">
        <v>0</v>
      </c>
      <c r="D45" s="17">
        <v>68</v>
      </c>
      <c r="E45" s="17">
        <v>70</v>
      </c>
      <c r="F45" s="17">
        <v>0</v>
      </c>
      <c r="G45" s="17">
        <v>34</v>
      </c>
      <c r="H45" s="17">
        <v>0</v>
      </c>
      <c r="I45" s="17">
        <v>52</v>
      </c>
      <c r="J45" s="17">
        <v>0</v>
      </c>
      <c r="K45" s="17">
        <v>31</v>
      </c>
      <c r="L45" s="17">
        <v>63</v>
      </c>
      <c r="M45" s="17">
        <v>142</v>
      </c>
    </row>
    <row r="46" spans="1:13" ht="15" customHeight="1" x14ac:dyDescent="0.3">
      <c r="A46" s="9" t="s">
        <v>119</v>
      </c>
      <c r="B46" s="17">
        <v>0</v>
      </c>
      <c r="C46" s="17">
        <v>0</v>
      </c>
      <c r="D46" s="17">
        <v>90</v>
      </c>
      <c r="E46" s="17">
        <v>109</v>
      </c>
      <c r="F46" s="17">
        <v>65</v>
      </c>
      <c r="G46" s="17">
        <v>0</v>
      </c>
      <c r="H46" s="17">
        <v>97</v>
      </c>
      <c r="I46" s="17">
        <v>93</v>
      </c>
      <c r="J46" s="17">
        <v>103</v>
      </c>
      <c r="K46" s="17">
        <v>107</v>
      </c>
      <c r="L46" s="17">
        <v>0</v>
      </c>
      <c r="M46" s="17">
        <v>85</v>
      </c>
    </row>
    <row r="47" spans="1:13" ht="15" customHeight="1" x14ac:dyDescent="0.3">
      <c r="A47" s="9" t="s">
        <v>120</v>
      </c>
      <c r="B47" s="17">
        <v>36</v>
      </c>
      <c r="C47" s="17">
        <v>69</v>
      </c>
      <c r="D47" s="17">
        <v>85</v>
      </c>
      <c r="E47" s="17">
        <v>26</v>
      </c>
      <c r="F47" s="17">
        <v>32</v>
      </c>
      <c r="G47" s="17">
        <v>0</v>
      </c>
      <c r="H47" s="17">
        <v>0</v>
      </c>
      <c r="I47" s="17">
        <v>140</v>
      </c>
      <c r="J47" s="17">
        <v>0</v>
      </c>
      <c r="K47" s="17">
        <v>0</v>
      </c>
      <c r="L47" s="17">
        <v>75</v>
      </c>
      <c r="M47" s="17">
        <v>0</v>
      </c>
    </row>
    <row r="48" spans="1:13" ht="15" customHeight="1" x14ac:dyDescent="0.3">
      <c r="A48" s="9" t="s">
        <v>121</v>
      </c>
      <c r="B48" s="17">
        <v>110</v>
      </c>
      <c r="C48" s="17">
        <v>153</v>
      </c>
      <c r="D48" s="17">
        <v>0</v>
      </c>
      <c r="E48" s="17">
        <v>0</v>
      </c>
      <c r="F48" s="17">
        <v>84</v>
      </c>
      <c r="G48" s="17">
        <v>29</v>
      </c>
      <c r="H48" s="17">
        <v>0</v>
      </c>
      <c r="I48" s="17">
        <v>129</v>
      </c>
      <c r="J48" s="17">
        <v>124</v>
      </c>
      <c r="K48" s="17">
        <v>0</v>
      </c>
      <c r="L48" s="17">
        <v>65</v>
      </c>
      <c r="M48" s="17">
        <v>49</v>
      </c>
    </row>
    <row r="49" spans="1:13" ht="15" customHeight="1" x14ac:dyDescent="0.3">
      <c r="A49" s="20" t="s">
        <v>122</v>
      </c>
      <c r="B49" s="21">
        <f t="shared" ref="B49:M49" si="9">SUM(B50:B52)</f>
        <v>98</v>
      </c>
      <c r="C49" s="21">
        <f t="shared" si="9"/>
        <v>134</v>
      </c>
      <c r="D49" s="21">
        <f t="shared" si="9"/>
        <v>132</v>
      </c>
      <c r="E49" s="21">
        <f t="shared" si="9"/>
        <v>100</v>
      </c>
      <c r="F49" s="21">
        <f t="shared" si="9"/>
        <v>181</v>
      </c>
      <c r="G49" s="21">
        <f t="shared" si="9"/>
        <v>168</v>
      </c>
      <c r="H49" s="21">
        <f t="shared" si="9"/>
        <v>122</v>
      </c>
      <c r="I49" s="21">
        <f t="shared" si="9"/>
        <v>87</v>
      </c>
      <c r="J49" s="21">
        <f t="shared" si="9"/>
        <v>195</v>
      </c>
      <c r="K49" s="21">
        <f t="shared" si="9"/>
        <v>196</v>
      </c>
      <c r="L49" s="21">
        <f t="shared" si="9"/>
        <v>104</v>
      </c>
      <c r="M49" s="21">
        <f t="shared" si="9"/>
        <v>111</v>
      </c>
    </row>
    <row r="50" spans="1:13" ht="15" customHeight="1" x14ac:dyDescent="0.3">
      <c r="A50" s="9" t="s">
        <v>123</v>
      </c>
      <c r="B50" s="17">
        <v>29</v>
      </c>
      <c r="C50" s="17">
        <v>38</v>
      </c>
      <c r="D50" s="17">
        <v>48</v>
      </c>
      <c r="E50" s="17">
        <v>15</v>
      </c>
      <c r="F50" s="17">
        <v>41</v>
      </c>
      <c r="G50" s="17">
        <v>34</v>
      </c>
      <c r="H50" s="17">
        <v>16</v>
      </c>
      <c r="I50" s="17">
        <v>22</v>
      </c>
      <c r="J50" s="17">
        <v>37</v>
      </c>
      <c r="K50" s="17">
        <v>33</v>
      </c>
      <c r="L50" s="17">
        <v>21</v>
      </c>
      <c r="M50" s="17">
        <v>25</v>
      </c>
    </row>
    <row r="51" spans="1:13" ht="15" customHeight="1" x14ac:dyDescent="0.3">
      <c r="A51" s="9" t="s">
        <v>124</v>
      </c>
      <c r="B51" s="17">
        <v>40</v>
      </c>
      <c r="C51" s="17">
        <v>66</v>
      </c>
      <c r="D51" s="17">
        <v>63</v>
      </c>
      <c r="E51" s="17">
        <v>44</v>
      </c>
      <c r="F51" s="17">
        <v>115</v>
      </c>
      <c r="G51" s="17">
        <v>96</v>
      </c>
      <c r="H51" s="17">
        <v>55</v>
      </c>
      <c r="I51" s="17">
        <v>49</v>
      </c>
      <c r="J51" s="17">
        <v>117</v>
      </c>
      <c r="K51" s="17">
        <v>114</v>
      </c>
      <c r="L51" s="17">
        <v>46</v>
      </c>
      <c r="M51" s="17">
        <v>35</v>
      </c>
    </row>
    <row r="52" spans="1:13" ht="15" customHeight="1" x14ac:dyDescent="0.3">
      <c r="A52" s="9" t="s">
        <v>125</v>
      </c>
      <c r="B52" s="17">
        <v>29</v>
      </c>
      <c r="C52" s="17">
        <v>30</v>
      </c>
      <c r="D52" s="17">
        <v>21</v>
      </c>
      <c r="E52" s="17">
        <v>41</v>
      </c>
      <c r="F52" s="17">
        <v>25</v>
      </c>
      <c r="G52" s="17">
        <v>38</v>
      </c>
      <c r="H52" s="17">
        <v>51</v>
      </c>
      <c r="I52" s="17">
        <v>16</v>
      </c>
      <c r="J52" s="17">
        <v>41</v>
      </c>
      <c r="K52" s="17">
        <v>49</v>
      </c>
      <c r="L52" s="17">
        <v>37</v>
      </c>
      <c r="M52" s="17">
        <v>51</v>
      </c>
    </row>
    <row r="53" spans="1:13" ht="15" customHeight="1" x14ac:dyDescent="0.3">
      <c r="A53" s="20" t="s">
        <v>126</v>
      </c>
      <c r="B53" s="21">
        <f t="shared" ref="B53:M53" si="10">SUM(B54:B57)</f>
        <v>1229</v>
      </c>
      <c r="C53" s="21">
        <f t="shared" si="10"/>
        <v>193</v>
      </c>
      <c r="D53" s="21">
        <f t="shared" si="10"/>
        <v>305</v>
      </c>
      <c r="E53" s="21">
        <f t="shared" si="10"/>
        <v>38</v>
      </c>
      <c r="F53" s="21">
        <f t="shared" si="10"/>
        <v>143</v>
      </c>
      <c r="G53" s="21">
        <f t="shared" si="10"/>
        <v>819</v>
      </c>
      <c r="H53" s="21">
        <f t="shared" si="10"/>
        <v>57</v>
      </c>
      <c r="I53" s="21">
        <f t="shared" si="10"/>
        <v>198</v>
      </c>
      <c r="J53" s="21">
        <f t="shared" si="10"/>
        <v>152</v>
      </c>
      <c r="K53" s="21">
        <f t="shared" si="10"/>
        <v>40</v>
      </c>
      <c r="L53" s="21">
        <f t="shared" si="10"/>
        <v>686</v>
      </c>
      <c r="M53" s="21">
        <f t="shared" si="10"/>
        <v>181</v>
      </c>
    </row>
    <row r="54" spans="1:13" ht="15" customHeight="1" x14ac:dyDescent="0.3">
      <c r="A54" s="9" t="s">
        <v>127</v>
      </c>
      <c r="B54" s="17">
        <v>143</v>
      </c>
      <c r="C54" s="17">
        <v>40</v>
      </c>
      <c r="D54" s="17">
        <v>122</v>
      </c>
      <c r="E54" s="17">
        <v>0</v>
      </c>
      <c r="F54" s="17">
        <v>0</v>
      </c>
      <c r="G54" s="17">
        <v>64</v>
      </c>
      <c r="H54" s="17">
        <v>0</v>
      </c>
      <c r="I54" s="17">
        <v>0</v>
      </c>
      <c r="J54" s="17">
        <v>91</v>
      </c>
      <c r="K54" s="17">
        <v>0</v>
      </c>
      <c r="L54" s="17">
        <v>0</v>
      </c>
      <c r="M54" s="17">
        <v>48</v>
      </c>
    </row>
    <row r="55" spans="1:13" ht="15" customHeight="1" x14ac:dyDescent="0.3">
      <c r="A55" s="9" t="s">
        <v>128</v>
      </c>
      <c r="B55" s="17">
        <v>23</v>
      </c>
      <c r="C55" s="17">
        <v>119</v>
      </c>
      <c r="D55" s="17">
        <v>91</v>
      </c>
      <c r="E55" s="17">
        <v>0</v>
      </c>
      <c r="F55" s="17">
        <v>0</v>
      </c>
      <c r="G55" s="17">
        <v>68</v>
      </c>
      <c r="H55" s="17">
        <v>57</v>
      </c>
      <c r="I55" s="17">
        <v>131</v>
      </c>
      <c r="J55" s="17">
        <v>0</v>
      </c>
      <c r="K55" s="17">
        <v>40</v>
      </c>
      <c r="L55" s="17">
        <v>25</v>
      </c>
      <c r="M55" s="17">
        <v>133</v>
      </c>
    </row>
    <row r="56" spans="1:13" ht="15" customHeight="1" x14ac:dyDescent="0.3">
      <c r="A56" s="9" t="s">
        <v>129</v>
      </c>
      <c r="B56" s="17">
        <v>54</v>
      </c>
      <c r="C56" s="17">
        <v>34</v>
      </c>
      <c r="D56" s="17">
        <v>92</v>
      </c>
      <c r="E56" s="17">
        <v>38</v>
      </c>
      <c r="F56" s="17">
        <v>143</v>
      </c>
      <c r="G56" s="17">
        <v>0</v>
      </c>
      <c r="H56" s="17">
        <v>0</v>
      </c>
      <c r="I56" s="17">
        <v>67</v>
      </c>
      <c r="J56" s="17">
        <v>61</v>
      </c>
      <c r="K56" s="17">
        <v>0</v>
      </c>
      <c r="L56" s="17">
        <v>0</v>
      </c>
      <c r="M56" s="17">
        <v>0</v>
      </c>
    </row>
    <row r="57" spans="1:13" ht="15" customHeight="1" x14ac:dyDescent="0.3">
      <c r="A57" s="9" t="s">
        <v>130</v>
      </c>
      <c r="B57" s="17">
        <v>1009</v>
      </c>
      <c r="C57" s="17">
        <v>0</v>
      </c>
      <c r="D57" s="17">
        <v>0</v>
      </c>
      <c r="E57" s="17">
        <v>0</v>
      </c>
      <c r="F57" s="17">
        <v>0</v>
      </c>
      <c r="G57" s="17">
        <v>687</v>
      </c>
      <c r="H57" s="17">
        <v>0</v>
      </c>
      <c r="I57" s="17">
        <v>0</v>
      </c>
      <c r="J57" s="17">
        <v>0</v>
      </c>
      <c r="K57" s="17">
        <v>0</v>
      </c>
      <c r="L57" s="17">
        <v>661</v>
      </c>
      <c r="M57" s="17">
        <v>0</v>
      </c>
    </row>
    <row r="58" spans="1:13" ht="15" customHeight="1" x14ac:dyDescent="0.3">
      <c r="A58" s="20" t="s">
        <v>131</v>
      </c>
      <c r="B58" s="21">
        <f t="shared" ref="B58:M58" si="11">SUM(B59:B62)</f>
        <v>900</v>
      </c>
      <c r="C58" s="21">
        <f t="shared" si="11"/>
        <v>812</v>
      </c>
      <c r="D58" s="21">
        <f t="shared" si="11"/>
        <v>902</v>
      </c>
      <c r="E58" s="21">
        <f t="shared" si="11"/>
        <v>904</v>
      </c>
      <c r="F58" s="21">
        <f t="shared" si="11"/>
        <v>575</v>
      </c>
      <c r="G58" s="21">
        <f t="shared" si="11"/>
        <v>860</v>
      </c>
      <c r="H58" s="21">
        <f t="shared" si="11"/>
        <v>738</v>
      </c>
      <c r="I58" s="21">
        <f t="shared" si="11"/>
        <v>755</v>
      </c>
      <c r="J58" s="21">
        <f t="shared" si="11"/>
        <v>840</v>
      </c>
      <c r="K58" s="21">
        <f t="shared" si="11"/>
        <v>697</v>
      </c>
      <c r="L58" s="21">
        <f t="shared" si="11"/>
        <v>795</v>
      </c>
      <c r="M58" s="21">
        <f t="shared" si="11"/>
        <v>1102</v>
      </c>
    </row>
    <row r="59" spans="1:13" ht="15" customHeight="1" x14ac:dyDescent="0.3">
      <c r="A59" s="9" t="s">
        <v>132</v>
      </c>
      <c r="B59" s="17">
        <v>401</v>
      </c>
      <c r="C59" s="17">
        <v>312</v>
      </c>
      <c r="D59" s="17">
        <v>455</v>
      </c>
      <c r="E59" s="17">
        <v>315</v>
      </c>
      <c r="F59" s="17">
        <v>225</v>
      </c>
      <c r="G59" s="17">
        <v>309</v>
      </c>
      <c r="H59" s="17">
        <v>290</v>
      </c>
      <c r="I59" s="17">
        <v>384</v>
      </c>
      <c r="J59" s="17">
        <v>419</v>
      </c>
      <c r="K59" s="17">
        <v>302</v>
      </c>
      <c r="L59" s="17">
        <v>336</v>
      </c>
      <c r="M59" s="17">
        <v>372</v>
      </c>
    </row>
    <row r="60" spans="1:13" ht="15" customHeight="1" x14ac:dyDescent="0.3">
      <c r="A60" s="9" t="s">
        <v>133</v>
      </c>
      <c r="B60" s="17">
        <v>499</v>
      </c>
      <c r="C60" s="17">
        <v>380</v>
      </c>
      <c r="D60" s="17">
        <v>353</v>
      </c>
      <c r="E60" s="17">
        <v>477</v>
      </c>
      <c r="F60" s="17">
        <v>211</v>
      </c>
      <c r="G60" s="17">
        <v>436</v>
      </c>
      <c r="H60" s="17">
        <v>389</v>
      </c>
      <c r="I60" s="17">
        <v>244</v>
      </c>
      <c r="J60" s="17">
        <v>279</v>
      </c>
      <c r="K60" s="17">
        <v>322</v>
      </c>
      <c r="L60" s="17">
        <v>325</v>
      </c>
      <c r="M60" s="17">
        <v>450</v>
      </c>
    </row>
    <row r="61" spans="1:13" ht="15" customHeight="1" x14ac:dyDescent="0.3">
      <c r="A61" s="9" t="s">
        <v>134</v>
      </c>
      <c r="B61" s="17">
        <v>0</v>
      </c>
      <c r="C61" s="17">
        <v>0</v>
      </c>
      <c r="D61" s="17">
        <v>45</v>
      </c>
      <c r="E61" s="17">
        <v>0</v>
      </c>
      <c r="F61" s="17">
        <v>99</v>
      </c>
      <c r="G61" s="17">
        <v>115</v>
      </c>
      <c r="H61" s="17">
        <v>59</v>
      </c>
      <c r="I61" s="17">
        <v>56</v>
      </c>
      <c r="J61" s="17">
        <v>66</v>
      </c>
      <c r="K61" s="17">
        <v>0</v>
      </c>
      <c r="L61" s="17">
        <v>0</v>
      </c>
      <c r="M61" s="17">
        <v>129</v>
      </c>
    </row>
    <row r="62" spans="1:13" ht="15" customHeight="1" x14ac:dyDescent="0.3">
      <c r="A62" s="9" t="s">
        <v>135</v>
      </c>
      <c r="B62" s="17">
        <v>0</v>
      </c>
      <c r="C62" s="17">
        <v>120</v>
      </c>
      <c r="D62" s="17">
        <v>49</v>
      </c>
      <c r="E62" s="17">
        <v>112</v>
      </c>
      <c r="F62" s="17">
        <v>40</v>
      </c>
      <c r="G62" s="17">
        <v>0</v>
      </c>
      <c r="H62" s="17">
        <v>0</v>
      </c>
      <c r="I62" s="17">
        <v>71</v>
      </c>
      <c r="J62" s="17">
        <v>76</v>
      </c>
      <c r="K62" s="17">
        <v>73</v>
      </c>
      <c r="L62" s="17">
        <v>134</v>
      </c>
      <c r="M62" s="17">
        <v>151</v>
      </c>
    </row>
    <row r="63" spans="1:13" ht="15" customHeight="1" x14ac:dyDescent="0.3">
      <c r="A63" s="20" t="s">
        <v>136</v>
      </c>
      <c r="B63" s="21">
        <f t="shared" ref="B63:M63" si="12">SUM(B64:B66)</f>
        <v>1049</v>
      </c>
      <c r="C63" s="21">
        <f t="shared" si="12"/>
        <v>100</v>
      </c>
      <c r="D63" s="21">
        <f t="shared" si="12"/>
        <v>107</v>
      </c>
      <c r="E63" s="21">
        <f t="shared" si="12"/>
        <v>208</v>
      </c>
      <c r="F63" s="21">
        <f t="shared" si="12"/>
        <v>76</v>
      </c>
      <c r="G63" s="21">
        <f t="shared" si="12"/>
        <v>1039</v>
      </c>
      <c r="H63" s="21">
        <f t="shared" si="12"/>
        <v>1155</v>
      </c>
      <c r="I63" s="21">
        <f t="shared" si="12"/>
        <v>910</v>
      </c>
      <c r="J63" s="21">
        <f t="shared" si="12"/>
        <v>1127</v>
      </c>
      <c r="K63" s="21">
        <f t="shared" si="12"/>
        <v>0</v>
      </c>
      <c r="L63" s="21">
        <f t="shared" si="12"/>
        <v>1089</v>
      </c>
      <c r="M63" s="21">
        <f t="shared" si="12"/>
        <v>86</v>
      </c>
    </row>
    <row r="64" spans="1:13" ht="15" customHeight="1" x14ac:dyDescent="0.3">
      <c r="A64" s="9" t="s">
        <v>137</v>
      </c>
      <c r="B64" s="17">
        <v>0</v>
      </c>
      <c r="C64" s="17">
        <v>100</v>
      </c>
      <c r="D64" s="17">
        <v>107</v>
      </c>
      <c r="E64" s="17">
        <v>150</v>
      </c>
      <c r="F64" s="17">
        <v>0</v>
      </c>
      <c r="G64" s="17">
        <v>0</v>
      </c>
      <c r="H64" s="17">
        <v>149</v>
      </c>
      <c r="I64" s="17">
        <v>0</v>
      </c>
      <c r="J64" s="17">
        <v>80</v>
      </c>
      <c r="K64" s="17">
        <v>0</v>
      </c>
      <c r="L64" s="17">
        <v>111</v>
      </c>
      <c r="M64" s="17">
        <v>86</v>
      </c>
    </row>
    <row r="65" spans="1:13" ht="15" customHeight="1" x14ac:dyDescent="0.3">
      <c r="A65" s="9" t="s">
        <v>138</v>
      </c>
      <c r="B65" s="17">
        <v>75</v>
      </c>
      <c r="C65" s="17">
        <v>0</v>
      </c>
      <c r="D65" s="17">
        <v>0</v>
      </c>
      <c r="E65" s="17">
        <v>58</v>
      </c>
      <c r="F65" s="17">
        <v>76</v>
      </c>
      <c r="G65" s="17">
        <v>55</v>
      </c>
      <c r="H65" s="17">
        <v>73</v>
      </c>
      <c r="I65" s="17">
        <v>0</v>
      </c>
      <c r="J65" s="17">
        <v>31</v>
      </c>
      <c r="K65" s="17">
        <v>0</v>
      </c>
      <c r="L65" s="17">
        <v>99</v>
      </c>
      <c r="M65" s="17">
        <v>0</v>
      </c>
    </row>
    <row r="66" spans="1:13" ht="15" customHeight="1" x14ac:dyDescent="0.3">
      <c r="A66" s="9" t="s">
        <v>139</v>
      </c>
      <c r="B66" s="17">
        <v>974</v>
      </c>
      <c r="C66" s="17">
        <v>0</v>
      </c>
      <c r="D66" s="17">
        <v>0</v>
      </c>
      <c r="E66" s="17">
        <v>0</v>
      </c>
      <c r="F66" s="17">
        <v>0</v>
      </c>
      <c r="G66" s="17">
        <v>984</v>
      </c>
      <c r="H66" s="17">
        <v>933</v>
      </c>
      <c r="I66" s="17">
        <v>910</v>
      </c>
      <c r="J66" s="17">
        <v>1016</v>
      </c>
      <c r="K66" s="17">
        <v>0</v>
      </c>
      <c r="L66" s="17">
        <v>879</v>
      </c>
      <c r="M66" s="17">
        <v>0</v>
      </c>
    </row>
    <row r="67" spans="1:13" ht="15" customHeight="1" x14ac:dyDescent="0.3">
      <c r="A67" s="20" t="s">
        <v>140</v>
      </c>
      <c r="B67" s="21">
        <f t="shared" ref="B67:M67" si="13">SUM(B68:B70)</f>
        <v>308</v>
      </c>
      <c r="C67" s="21">
        <f t="shared" si="13"/>
        <v>307</v>
      </c>
      <c r="D67" s="21">
        <f t="shared" si="13"/>
        <v>246</v>
      </c>
      <c r="E67" s="21">
        <f t="shared" si="13"/>
        <v>125</v>
      </c>
      <c r="F67" s="21">
        <f t="shared" si="13"/>
        <v>319</v>
      </c>
      <c r="G67" s="21">
        <f t="shared" si="13"/>
        <v>91</v>
      </c>
      <c r="H67" s="21">
        <f t="shared" si="13"/>
        <v>68</v>
      </c>
      <c r="I67" s="21">
        <f t="shared" si="13"/>
        <v>92</v>
      </c>
      <c r="J67" s="21">
        <f t="shared" si="13"/>
        <v>344</v>
      </c>
      <c r="K67" s="21">
        <f t="shared" si="13"/>
        <v>105</v>
      </c>
      <c r="L67" s="21">
        <f t="shared" si="13"/>
        <v>179</v>
      </c>
      <c r="M67" s="21">
        <f t="shared" si="13"/>
        <v>231</v>
      </c>
    </row>
    <row r="68" spans="1:13" ht="15" customHeight="1" x14ac:dyDescent="0.3">
      <c r="A68" s="9" t="s">
        <v>141</v>
      </c>
      <c r="B68" s="17">
        <v>126</v>
      </c>
      <c r="C68" s="17">
        <v>77</v>
      </c>
      <c r="D68" s="17">
        <v>102</v>
      </c>
      <c r="E68" s="17">
        <v>0</v>
      </c>
      <c r="F68" s="17">
        <v>130</v>
      </c>
      <c r="G68" s="17">
        <v>0</v>
      </c>
      <c r="H68" s="17">
        <v>68</v>
      </c>
      <c r="I68" s="17">
        <v>0</v>
      </c>
      <c r="J68" s="17">
        <v>129</v>
      </c>
      <c r="K68" s="17">
        <v>105</v>
      </c>
      <c r="L68" s="17">
        <v>98</v>
      </c>
      <c r="M68" s="17">
        <v>145</v>
      </c>
    </row>
    <row r="69" spans="1:13" ht="15" customHeight="1" x14ac:dyDescent="0.3">
      <c r="A69" s="9" t="s">
        <v>142</v>
      </c>
      <c r="B69" s="17">
        <v>100</v>
      </c>
      <c r="C69" s="17">
        <v>107</v>
      </c>
      <c r="D69" s="17">
        <v>144</v>
      </c>
      <c r="E69" s="17">
        <v>125</v>
      </c>
      <c r="F69" s="17">
        <v>67</v>
      </c>
      <c r="G69" s="17">
        <v>0</v>
      </c>
      <c r="H69" s="17">
        <v>0</v>
      </c>
      <c r="I69" s="17">
        <v>25</v>
      </c>
      <c r="J69" s="17">
        <v>92</v>
      </c>
      <c r="K69" s="17">
        <v>0</v>
      </c>
      <c r="L69" s="17">
        <v>0</v>
      </c>
      <c r="M69" s="17">
        <v>0</v>
      </c>
    </row>
    <row r="70" spans="1:13" ht="15" customHeight="1" x14ac:dyDescent="0.3">
      <c r="A70" s="9" t="s">
        <v>143</v>
      </c>
      <c r="B70" s="17">
        <v>82</v>
      </c>
      <c r="C70" s="17">
        <v>123</v>
      </c>
      <c r="D70" s="17">
        <v>0</v>
      </c>
      <c r="E70" s="17">
        <v>0</v>
      </c>
      <c r="F70" s="17">
        <v>122</v>
      </c>
      <c r="G70" s="17">
        <v>91</v>
      </c>
      <c r="H70" s="17">
        <v>0</v>
      </c>
      <c r="I70" s="17">
        <v>67</v>
      </c>
      <c r="J70" s="17">
        <v>123</v>
      </c>
      <c r="K70" s="17">
        <v>0</v>
      </c>
      <c r="L70" s="17">
        <v>81</v>
      </c>
      <c r="M70" s="17">
        <v>86</v>
      </c>
    </row>
    <row r="71" spans="1:13" ht="15" customHeight="1" x14ac:dyDescent="0.3">
      <c r="A71" s="20" t="s">
        <v>144</v>
      </c>
      <c r="B71" s="21">
        <f t="shared" ref="B71:M71" si="14">SUM(B72:B76)</f>
        <v>223</v>
      </c>
      <c r="C71" s="21">
        <f t="shared" si="14"/>
        <v>298</v>
      </c>
      <c r="D71" s="21">
        <f t="shared" si="14"/>
        <v>266</v>
      </c>
      <c r="E71" s="21">
        <f t="shared" si="14"/>
        <v>163</v>
      </c>
      <c r="F71" s="21">
        <f t="shared" si="14"/>
        <v>210</v>
      </c>
      <c r="G71" s="21">
        <f t="shared" si="14"/>
        <v>100</v>
      </c>
      <c r="H71" s="21">
        <f t="shared" si="14"/>
        <v>275</v>
      </c>
      <c r="I71" s="21">
        <f t="shared" si="14"/>
        <v>221</v>
      </c>
      <c r="J71" s="21">
        <f t="shared" si="14"/>
        <v>209</v>
      </c>
      <c r="K71" s="21">
        <f t="shared" si="14"/>
        <v>128</v>
      </c>
      <c r="L71" s="21">
        <f t="shared" si="14"/>
        <v>416</v>
      </c>
      <c r="M71" s="21">
        <f t="shared" si="14"/>
        <v>440</v>
      </c>
    </row>
    <row r="72" spans="1:13" ht="15" customHeight="1" x14ac:dyDescent="0.3">
      <c r="A72" s="9" t="s">
        <v>145</v>
      </c>
      <c r="B72" s="17">
        <v>0</v>
      </c>
      <c r="C72" s="17">
        <v>104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122</v>
      </c>
      <c r="K72" s="17">
        <v>0</v>
      </c>
      <c r="L72" s="17">
        <v>134</v>
      </c>
      <c r="M72" s="17">
        <v>41</v>
      </c>
    </row>
    <row r="73" spans="1:13" ht="15" customHeight="1" x14ac:dyDescent="0.3">
      <c r="A73" s="9" t="s">
        <v>146</v>
      </c>
      <c r="B73" s="17">
        <v>85</v>
      </c>
      <c r="C73" s="17">
        <v>74</v>
      </c>
      <c r="D73" s="17">
        <v>0</v>
      </c>
      <c r="E73" s="17">
        <v>135</v>
      </c>
      <c r="F73" s="17">
        <v>0</v>
      </c>
      <c r="G73" s="17">
        <v>0</v>
      </c>
      <c r="H73" s="17">
        <v>102</v>
      </c>
      <c r="I73" s="17">
        <v>84</v>
      </c>
      <c r="J73" s="17">
        <v>0</v>
      </c>
      <c r="K73" s="17">
        <v>0</v>
      </c>
      <c r="L73" s="17">
        <v>0</v>
      </c>
      <c r="M73" s="17">
        <v>105</v>
      </c>
    </row>
    <row r="74" spans="1:13" ht="15" customHeight="1" x14ac:dyDescent="0.3">
      <c r="A74" s="9" t="s">
        <v>90</v>
      </c>
      <c r="B74" s="17">
        <v>0</v>
      </c>
      <c r="C74" s="17">
        <v>120</v>
      </c>
      <c r="D74" s="17">
        <v>61</v>
      </c>
      <c r="E74" s="17">
        <v>0</v>
      </c>
      <c r="F74" s="17">
        <v>140</v>
      </c>
      <c r="G74" s="17">
        <v>77</v>
      </c>
      <c r="H74" s="17">
        <v>89</v>
      </c>
      <c r="I74" s="17">
        <v>111</v>
      </c>
      <c r="J74" s="17">
        <v>87</v>
      </c>
      <c r="K74" s="17">
        <v>0</v>
      </c>
      <c r="L74" s="17">
        <v>40</v>
      </c>
      <c r="M74" s="17">
        <v>63</v>
      </c>
    </row>
    <row r="75" spans="1:13" ht="15" customHeight="1" x14ac:dyDescent="0.3">
      <c r="A75" s="9" t="s">
        <v>147</v>
      </c>
      <c r="B75" s="17">
        <v>47</v>
      </c>
      <c r="C75" s="17">
        <v>0</v>
      </c>
      <c r="D75" s="17">
        <v>99</v>
      </c>
      <c r="E75" s="17">
        <v>28</v>
      </c>
      <c r="F75" s="17">
        <v>0</v>
      </c>
      <c r="G75" s="17">
        <v>23</v>
      </c>
      <c r="H75" s="17">
        <v>24</v>
      </c>
      <c r="I75" s="17">
        <v>0</v>
      </c>
      <c r="J75" s="17">
        <v>0</v>
      </c>
      <c r="K75" s="17">
        <v>88</v>
      </c>
      <c r="L75" s="17">
        <v>109</v>
      </c>
      <c r="M75" s="17">
        <v>93</v>
      </c>
    </row>
    <row r="76" spans="1:13" ht="15" customHeight="1" x14ac:dyDescent="0.3">
      <c r="A76" s="9" t="s">
        <v>148</v>
      </c>
      <c r="B76" s="17">
        <v>91</v>
      </c>
      <c r="C76" s="17">
        <v>0</v>
      </c>
      <c r="D76" s="17">
        <v>106</v>
      </c>
      <c r="E76" s="17">
        <v>0</v>
      </c>
      <c r="F76" s="17">
        <v>70</v>
      </c>
      <c r="G76" s="17">
        <v>0</v>
      </c>
      <c r="H76" s="17">
        <v>60</v>
      </c>
      <c r="I76" s="17">
        <v>26</v>
      </c>
      <c r="J76" s="17">
        <v>0</v>
      </c>
      <c r="K76" s="17">
        <v>40</v>
      </c>
      <c r="L76" s="17">
        <v>133</v>
      </c>
      <c r="M76" s="17">
        <v>138</v>
      </c>
    </row>
    <row r="77" spans="1:13" ht="15" customHeight="1" x14ac:dyDescent="0.3">
      <c r="A77" s="1" t="s">
        <v>149</v>
      </c>
      <c r="B77" s="22">
        <f t="shared" ref="B77:M77" si="15">B20+B27+B34+B39+B44+B49+B53+B58+B63+B67+B71</f>
        <v>6998</v>
      </c>
      <c r="C77" s="22">
        <f t="shared" si="15"/>
        <v>5091</v>
      </c>
      <c r="D77" s="22">
        <f t="shared" si="15"/>
        <v>4911</v>
      </c>
      <c r="E77" s="22">
        <f t="shared" si="15"/>
        <v>4697</v>
      </c>
      <c r="F77" s="22">
        <f t="shared" si="15"/>
        <v>4790</v>
      </c>
      <c r="G77" s="22">
        <f t="shared" si="15"/>
        <v>5932</v>
      </c>
      <c r="H77" s="22">
        <f t="shared" si="15"/>
        <v>5366</v>
      </c>
      <c r="I77" s="22">
        <f t="shared" si="15"/>
        <v>5664</v>
      </c>
      <c r="J77" s="22">
        <f t="shared" si="15"/>
        <v>6065</v>
      </c>
      <c r="K77" s="22">
        <f t="shared" si="15"/>
        <v>4407</v>
      </c>
      <c r="L77" s="22">
        <f t="shared" si="15"/>
        <v>6509</v>
      </c>
      <c r="M77" s="22">
        <f t="shared" si="15"/>
        <v>5480</v>
      </c>
    </row>
    <row r="79" spans="1:13" ht="15" customHeight="1" x14ac:dyDescent="0.3">
      <c r="A79" s="23" t="s">
        <v>150</v>
      </c>
      <c r="B79" s="24">
        <f t="shared" ref="B79:M79" si="16">B17-B77</f>
        <v>-2959</v>
      </c>
      <c r="C79" s="24">
        <f t="shared" si="16"/>
        <v>-626</v>
      </c>
      <c r="D79" s="24">
        <f t="shared" si="16"/>
        <v>-1807</v>
      </c>
      <c r="E79" s="24">
        <f t="shared" si="16"/>
        <v>-1388</v>
      </c>
      <c r="F79" s="24">
        <f t="shared" si="16"/>
        <v>-1006</v>
      </c>
      <c r="G79" s="24">
        <f t="shared" si="16"/>
        <v>-756</v>
      </c>
      <c r="H79" s="24">
        <f t="shared" si="16"/>
        <v>-791</v>
      </c>
      <c r="I79" s="24">
        <f t="shared" si="16"/>
        <v>-2500</v>
      </c>
      <c r="J79" s="24">
        <f t="shared" si="16"/>
        <v>-685</v>
      </c>
      <c r="K79" s="24">
        <f t="shared" si="16"/>
        <v>699</v>
      </c>
      <c r="L79" s="24">
        <f t="shared" si="16"/>
        <v>-3099</v>
      </c>
      <c r="M79" s="24">
        <f t="shared" si="16"/>
        <v>-1896</v>
      </c>
    </row>
    <row r="80" spans="1:13" ht="15" customHeight="1" x14ac:dyDescent="0.3">
      <c r="A80" s="13" t="s">
        <v>151</v>
      </c>
      <c r="B80" s="25">
        <f>8500+B79</f>
        <v>5541</v>
      </c>
      <c r="C80" s="25">
        <f t="shared" ref="C80:M80" si="17">B80+C79</f>
        <v>4915</v>
      </c>
      <c r="D80" s="25">
        <f t="shared" si="17"/>
        <v>3108</v>
      </c>
      <c r="E80" s="25">
        <f t="shared" si="17"/>
        <v>1720</v>
      </c>
      <c r="F80" s="25">
        <f t="shared" si="17"/>
        <v>714</v>
      </c>
      <c r="G80" s="25">
        <f t="shared" si="17"/>
        <v>-42</v>
      </c>
      <c r="H80" s="25">
        <f t="shared" si="17"/>
        <v>-833</v>
      </c>
      <c r="I80" s="25">
        <f t="shared" si="17"/>
        <v>-3333</v>
      </c>
      <c r="J80" s="25">
        <f t="shared" si="17"/>
        <v>-4018</v>
      </c>
      <c r="K80" s="25">
        <f t="shared" si="17"/>
        <v>-3319</v>
      </c>
      <c r="L80" s="25">
        <f t="shared" si="17"/>
        <v>-6418</v>
      </c>
      <c r="M80" s="25">
        <f t="shared" si="17"/>
        <v>-8314</v>
      </c>
    </row>
  </sheetData>
  <mergeCells count="3">
    <mergeCell ref="A1:N1"/>
    <mergeCell ref="A5:N5"/>
    <mergeCell ref="A19:N19"/>
  </mergeCells>
  <conditionalFormatting sqref="B79:M79">
    <cfRule type="cellIs" dxfId="6" priority="2" operator="greaterThan">
      <formula>0</formula>
    </cfRule>
    <cfRule type="cellIs" dxfId="5" priority="3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zoomScaleNormal="100" workbookViewId="0">
      <selection sqref="A1:N1"/>
    </sheetView>
  </sheetViews>
  <sheetFormatPr baseColWidth="10" defaultColWidth="8.6640625" defaultRowHeight="14.4" x14ac:dyDescent="0.3"/>
  <cols>
    <col min="1" max="6" width="16" customWidth="1"/>
  </cols>
  <sheetData>
    <row r="1" spans="1:14" ht="34.5" customHeight="1" x14ac:dyDescent="0.4">
      <c r="A1" s="36" t="s">
        <v>153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7.25" customHeight="1" x14ac:dyDescent="0.3">
      <c r="B3" s="32" t="s">
        <v>154</v>
      </c>
      <c r="C3" s="32"/>
      <c r="D3" s="32"/>
      <c r="E3" s="32"/>
      <c r="F3" s="32"/>
    </row>
    <row r="4" spans="1:14" ht="15" customHeight="1" x14ac:dyDescent="0.3">
      <c r="B4" s="14" t="s">
        <v>155</v>
      </c>
      <c r="C4" s="14" t="s">
        <v>156</v>
      </c>
      <c r="D4" s="14" t="s">
        <v>157</v>
      </c>
      <c r="E4" s="14" t="s">
        <v>158</v>
      </c>
      <c r="F4" s="14" t="s">
        <v>159</v>
      </c>
    </row>
    <row r="5" spans="1:14" ht="15" customHeight="1" x14ac:dyDescent="0.3">
      <c r="B5" s="26" t="s">
        <v>160</v>
      </c>
      <c r="C5" s="17">
        <f>SUM(Dateneingabe_2025!B17:M17)</f>
        <v>45957</v>
      </c>
      <c r="D5" s="17">
        <f>SUM(Dateneingabe_2025!B77:M77)</f>
        <v>63669</v>
      </c>
      <c r="E5" s="17">
        <f>C5-D5</f>
        <v>-17712</v>
      </c>
      <c r="F5" s="27">
        <f>IF(C5=0,0,(C5-D5)/C5)</f>
        <v>-0.38540374698087343</v>
      </c>
    </row>
    <row r="6" spans="1:14" ht="15" customHeight="1" x14ac:dyDescent="0.3">
      <c r="B6" s="26" t="s">
        <v>161</v>
      </c>
      <c r="C6" s="17">
        <f>SUM(Dateneingabe_2026!B17:M17)</f>
        <v>49096</v>
      </c>
      <c r="D6" s="17">
        <f>SUM(Dateneingabe_2026!B77:M77)</f>
        <v>65910</v>
      </c>
      <c r="E6" s="17">
        <f>C6-D6</f>
        <v>-16814</v>
      </c>
      <c r="F6" s="27">
        <f>IF(C6=0,0,(C6-D6)/C6)</f>
        <v>-0.34247189180381293</v>
      </c>
    </row>
    <row r="7" spans="1:14" ht="15" customHeight="1" x14ac:dyDescent="0.3">
      <c r="B7" s="26" t="s">
        <v>162</v>
      </c>
      <c r="C7" s="17">
        <f>C6-C5</f>
        <v>3139</v>
      </c>
      <c r="D7" s="17">
        <f>D6-D5</f>
        <v>2241</v>
      </c>
      <c r="E7" s="17">
        <f>E6-E5</f>
        <v>898</v>
      </c>
      <c r="F7" s="27">
        <f>F6-F5</f>
        <v>4.2931855177060496E-2</v>
      </c>
    </row>
    <row r="10" spans="1:14" ht="15" customHeight="1" x14ac:dyDescent="0.3">
      <c r="A10" s="28" t="s">
        <v>163</v>
      </c>
      <c r="B10" s="28" t="s">
        <v>164</v>
      </c>
      <c r="C10" s="28" t="s">
        <v>165</v>
      </c>
      <c r="D10" s="28" t="s">
        <v>166</v>
      </c>
      <c r="E10" s="28" t="s">
        <v>167</v>
      </c>
    </row>
    <row r="11" spans="1:14" ht="15" customHeight="1" x14ac:dyDescent="0.3">
      <c r="A11" t="s">
        <v>67</v>
      </c>
      <c r="B11" s="17">
        <f>Dateneingabe_2025!B17</f>
        <v>3916</v>
      </c>
      <c r="C11" s="17">
        <f>Dateneingabe_2025!B77</f>
        <v>4648</v>
      </c>
      <c r="D11" s="17">
        <f>Dateneingabe_2026!B17</f>
        <v>4039</v>
      </c>
      <c r="E11" s="17">
        <f>Dateneingabe_2026!B77</f>
        <v>6998</v>
      </c>
    </row>
    <row r="12" spans="1:14" ht="15" customHeight="1" x14ac:dyDescent="0.3">
      <c r="A12" t="s">
        <v>68</v>
      </c>
      <c r="B12" s="17">
        <f>Dateneingabe_2025!C17</f>
        <v>3949</v>
      </c>
      <c r="C12" s="17">
        <f>Dateneingabe_2025!C77</f>
        <v>4452</v>
      </c>
      <c r="D12" s="17">
        <f>Dateneingabe_2026!C17</f>
        <v>4465</v>
      </c>
      <c r="E12" s="17">
        <f>Dateneingabe_2026!C77</f>
        <v>5091</v>
      </c>
    </row>
    <row r="13" spans="1:14" ht="15" customHeight="1" x14ac:dyDescent="0.3">
      <c r="A13" t="s">
        <v>69</v>
      </c>
      <c r="B13" s="17">
        <f>Dateneingabe_2025!D17</f>
        <v>3788</v>
      </c>
      <c r="C13" s="17">
        <f>Dateneingabe_2025!D77</f>
        <v>7324</v>
      </c>
      <c r="D13" s="17">
        <f>Dateneingabe_2026!D17</f>
        <v>3104</v>
      </c>
      <c r="E13" s="17">
        <f>Dateneingabe_2026!D77</f>
        <v>4911</v>
      </c>
    </row>
    <row r="14" spans="1:14" ht="15" customHeight="1" x14ac:dyDescent="0.3">
      <c r="A14" t="s">
        <v>70</v>
      </c>
      <c r="B14" s="17">
        <f>Dateneingabe_2025!E17</f>
        <v>4927</v>
      </c>
      <c r="C14" s="17">
        <f>Dateneingabe_2025!E77</f>
        <v>5823</v>
      </c>
      <c r="D14" s="17">
        <f>Dateneingabe_2026!E17</f>
        <v>3309</v>
      </c>
      <c r="E14" s="17">
        <f>Dateneingabe_2026!E77</f>
        <v>4697</v>
      </c>
    </row>
    <row r="15" spans="1:14" ht="15" customHeight="1" x14ac:dyDescent="0.3">
      <c r="A15" t="s">
        <v>71</v>
      </c>
      <c r="B15" s="17">
        <f>Dateneingabe_2025!F17</f>
        <v>3257</v>
      </c>
      <c r="C15" s="17">
        <f>Dateneingabe_2025!F77</f>
        <v>4495</v>
      </c>
      <c r="D15" s="17">
        <f>Dateneingabe_2026!F17</f>
        <v>3784</v>
      </c>
      <c r="E15" s="17">
        <f>Dateneingabe_2026!F77</f>
        <v>4790</v>
      </c>
    </row>
    <row r="16" spans="1:14" ht="15" customHeight="1" x14ac:dyDescent="0.3">
      <c r="A16" t="s">
        <v>72</v>
      </c>
      <c r="B16" s="17">
        <f>Dateneingabe_2025!G17</f>
        <v>3620</v>
      </c>
      <c r="C16" s="17">
        <f>Dateneingabe_2025!G77</f>
        <v>4994</v>
      </c>
      <c r="D16" s="17">
        <f>Dateneingabe_2026!G17</f>
        <v>5176</v>
      </c>
      <c r="E16" s="17">
        <f>Dateneingabe_2026!G77</f>
        <v>5932</v>
      </c>
    </row>
    <row r="17" spans="1:5" ht="15" customHeight="1" x14ac:dyDescent="0.3">
      <c r="A17" t="s">
        <v>73</v>
      </c>
      <c r="B17" s="17">
        <f>Dateneingabe_2025!H17</f>
        <v>3665</v>
      </c>
      <c r="C17" s="17">
        <f>Dateneingabe_2025!H77</f>
        <v>6264</v>
      </c>
      <c r="D17" s="17">
        <f>Dateneingabe_2026!H17</f>
        <v>4575</v>
      </c>
      <c r="E17" s="17">
        <f>Dateneingabe_2026!H77</f>
        <v>5366</v>
      </c>
    </row>
    <row r="18" spans="1:5" ht="15" customHeight="1" x14ac:dyDescent="0.3">
      <c r="A18" t="s">
        <v>74</v>
      </c>
      <c r="B18" s="17">
        <f>Dateneingabe_2025!I17</f>
        <v>3001</v>
      </c>
      <c r="C18" s="17">
        <f>Dateneingabe_2025!I77</f>
        <v>4719</v>
      </c>
      <c r="D18" s="17">
        <f>Dateneingabe_2026!I17</f>
        <v>3164</v>
      </c>
      <c r="E18" s="17">
        <f>Dateneingabe_2026!I77</f>
        <v>5664</v>
      </c>
    </row>
    <row r="19" spans="1:5" ht="15" customHeight="1" x14ac:dyDescent="0.3">
      <c r="A19" t="s">
        <v>75</v>
      </c>
      <c r="B19" s="17">
        <f>Dateneingabe_2025!J17</f>
        <v>4788</v>
      </c>
      <c r="C19" s="17">
        <f>Dateneingabe_2025!J77</f>
        <v>5102</v>
      </c>
      <c r="D19" s="17">
        <f>Dateneingabe_2026!J17</f>
        <v>5380</v>
      </c>
      <c r="E19" s="17">
        <f>Dateneingabe_2026!J77</f>
        <v>6065</v>
      </c>
    </row>
    <row r="20" spans="1:5" ht="15" customHeight="1" x14ac:dyDescent="0.3">
      <c r="A20" t="s">
        <v>76</v>
      </c>
      <c r="B20" s="17">
        <f>Dateneingabe_2025!K17</f>
        <v>3987</v>
      </c>
      <c r="C20" s="17">
        <f>Dateneingabe_2025!K77</f>
        <v>5018</v>
      </c>
      <c r="D20" s="17">
        <f>Dateneingabe_2026!K17</f>
        <v>5106</v>
      </c>
      <c r="E20" s="17">
        <f>Dateneingabe_2026!K77</f>
        <v>4407</v>
      </c>
    </row>
    <row r="21" spans="1:5" ht="15" customHeight="1" x14ac:dyDescent="0.3">
      <c r="A21" t="s">
        <v>77</v>
      </c>
      <c r="B21" s="17">
        <f>Dateneingabe_2025!L17</f>
        <v>3276</v>
      </c>
      <c r="C21" s="17">
        <f>Dateneingabe_2025!L77</f>
        <v>5868</v>
      </c>
      <c r="D21" s="17">
        <f>Dateneingabe_2026!L17</f>
        <v>3410</v>
      </c>
      <c r="E21" s="17">
        <f>Dateneingabe_2026!L77</f>
        <v>6509</v>
      </c>
    </row>
    <row r="22" spans="1:5" ht="15" customHeight="1" x14ac:dyDescent="0.3">
      <c r="A22" t="s">
        <v>78</v>
      </c>
      <c r="B22" s="17">
        <f>Dateneingabe_2025!M17</f>
        <v>3783</v>
      </c>
      <c r="C22" s="17">
        <f>Dateneingabe_2025!M77</f>
        <v>4962</v>
      </c>
      <c r="D22" s="17">
        <f>Dateneingabe_2026!M17</f>
        <v>3584</v>
      </c>
      <c r="E22" s="17">
        <f>Dateneingabe_2026!M77</f>
        <v>5480</v>
      </c>
    </row>
    <row r="25" spans="1:5" ht="15" customHeight="1" x14ac:dyDescent="0.3">
      <c r="A25" s="13" t="s">
        <v>168</v>
      </c>
      <c r="B25" s="13" t="s">
        <v>165</v>
      </c>
      <c r="C25" s="13" t="s">
        <v>167</v>
      </c>
    </row>
    <row r="26" spans="1:5" ht="15" customHeight="1" x14ac:dyDescent="0.3">
      <c r="A26" t="s">
        <v>93</v>
      </c>
      <c r="B26" s="17">
        <f>SUM(Dateneingabe_2025!B20:M20)</f>
        <v>18580</v>
      </c>
      <c r="C26" s="17">
        <f>SUM(Dateneingabe_2026!B20:M20)</f>
        <v>18571</v>
      </c>
    </row>
    <row r="27" spans="1:5" ht="15" customHeight="1" x14ac:dyDescent="0.3">
      <c r="A27" t="s">
        <v>100</v>
      </c>
      <c r="B27" s="17">
        <f>SUM(Dateneingabe_2025!B27:M27)</f>
        <v>6574</v>
      </c>
      <c r="C27" s="17">
        <f>SUM(Dateneingabe_2026!B27:M27)</f>
        <v>7446</v>
      </c>
    </row>
    <row r="28" spans="1:5" ht="15" customHeight="1" x14ac:dyDescent="0.3">
      <c r="A28" t="s">
        <v>107</v>
      </c>
      <c r="B28" s="17">
        <f>SUM(Dateneingabe_2025!B34:M34)</f>
        <v>3261</v>
      </c>
      <c r="C28" s="17">
        <f>SUM(Dateneingabe_2026!B34:M34)</f>
        <v>3751</v>
      </c>
    </row>
    <row r="29" spans="1:5" ht="15" customHeight="1" x14ac:dyDescent="0.3">
      <c r="A29" t="s">
        <v>112</v>
      </c>
      <c r="B29" s="17">
        <f>SUM(Dateneingabe_2025!B39:M39)</f>
        <v>6396</v>
      </c>
      <c r="C29" s="17">
        <f>SUM(Dateneingabe_2026!B39:M39)</f>
        <v>5786</v>
      </c>
    </row>
    <row r="30" spans="1:5" ht="15" customHeight="1" x14ac:dyDescent="0.3">
      <c r="A30" t="s">
        <v>117</v>
      </c>
      <c r="B30" s="17">
        <f>SUM(Dateneingabe_2025!B44:M44)</f>
        <v>2685</v>
      </c>
      <c r="C30" s="17">
        <f>SUM(Dateneingabe_2026!B44:M44)</f>
        <v>2497</v>
      </c>
    </row>
    <row r="31" spans="1:5" ht="15" customHeight="1" x14ac:dyDescent="0.3">
      <c r="A31" t="s">
        <v>122</v>
      </c>
      <c r="B31" s="17">
        <f>SUM(Dateneingabe_2025!B49:M49)</f>
        <v>1446</v>
      </c>
      <c r="C31" s="17">
        <f>SUM(Dateneingabe_2026!B49:M49)</f>
        <v>1628</v>
      </c>
    </row>
    <row r="32" spans="1:5" ht="15" customHeight="1" x14ac:dyDescent="0.3">
      <c r="A32" t="s">
        <v>126</v>
      </c>
      <c r="B32" s="17">
        <f>SUM(Dateneingabe_2025!B53:M53)</f>
        <v>5271</v>
      </c>
      <c r="C32" s="17">
        <f>SUM(Dateneingabe_2026!B53:M53)</f>
        <v>4041</v>
      </c>
    </row>
    <row r="33" spans="1:3" ht="15" customHeight="1" x14ac:dyDescent="0.3">
      <c r="A33" t="s">
        <v>131</v>
      </c>
      <c r="B33" s="17">
        <f>SUM(Dateneingabe_2025!B58:M58)</f>
        <v>9219</v>
      </c>
      <c r="C33" s="17">
        <f>SUM(Dateneingabe_2026!B58:M58)</f>
        <v>9880</v>
      </c>
    </row>
    <row r="34" spans="1:3" ht="15" customHeight="1" x14ac:dyDescent="0.3">
      <c r="A34" t="s">
        <v>136</v>
      </c>
      <c r="B34" s="17">
        <f>SUM(Dateneingabe_2025!B63:M63)</f>
        <v>4939</v>
      </c>
      <c r="C34" s="17">
        <f>SUM(Dateneingabe_2026!B63:M63)</f>
        <v>6946</v>
      </c>
    </row>
    <row r="35" spans="1:3" ht="15" customHeight="1" x14ac:dyDescent="0.3">
      <c r="A35" t="s">
        <v>140</v>
      </c>
      <c r="B35" s="17">
        <f>SUM(Dateneingabe_2025!B67:M67)</f>
        <v>1954</v>
      </c>
      <c r="C35" s="17">
        <f>SUM(Dateneingabe_2026!B67:M67)</f>
        <v>2415</v>
      </c>
    </row>
    <row r="36" spans="1:3" ht="15" customHeight="1" x14ac:dyDescent="0.3">
      <c r="A36" t="s">
        <v>144</v>
      </c>
      <c r="B36" s="17">
        <f>SUM(Dateneingabe_2025!B71:M71)</f>
        <v>3344</v>
      </c>
      <c r="C36" s="17">
        <f>SUM(Dateneingabe_2026!B71:M71)</f>
        <v>2949</v>
      </c>
    </row>
  </sheetData>
  <mergeCells count="2">
    <mergeCell ref="A1:N1"/>
    <mergeCell ref="B3:F3"/>
  </mergeCells>
  <conditionalFormatting sqref="E5:E7">
    <cfRule type="cellIs" dxfId="4" priority="2" operator="greaterThan">
      <formula>0</formula>
    </cfRule>
    <cfRule type="cellIs" dxfId="3" priority="3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zoomScaleNormal="100" workbookViewId="0">
      <selection sqref="A1:F1"/>
    </sheetView>
  </sheetViews>
  <sheetFormatPr baseColWidth="10" defaultColWidth="8.6640625" defaultRowHeight="14.4" x14ac:dyDescent="0.3"/>
  <cols>
    <col min="1" max="1" width="28" customWidth="1"/>
    <col min="2" max="6" width="14" customWidth="1"/>
  </cols>
  <sheetData>
    <row r="1" spans="1:6" ht="30" customHeight="1" x14ac:dyDescent="0.35">
      <c r="A1" s="33" t="s">
        <v>169</v>
      </c>
      <c r="B1" s="33"/>
      <c r="C1" s="33"/>
      <c r="D1" s="33"/>
      <c r="E1" s="33"/>
      <c r="F1" s="33"/>
    </row>
    <row r="3" spans="1:6" ht="15" customHeight="1" x14ac:dyDescent="0.3">
      <c r="A3" s="14" t="s">
        <v>66</v>
      </c>
      <c r="B3" s="14" t="s">
        <v>170</v>
      </c>
      <c r="C3" s="14" t="s">
        <v>171</v>
      </c>
      <c r="D3" s="14" t="s">
        <v>172</v>
      </c>
      <c r="E3" s="14" t="s">
        <v>173</v>
      </c>
      <c r="F3" s="14" t="s">
        <v>174</v>
      </c>
    </row>
    <row r="5" spans="1:6" ht="15" customHeight="1" x14ac:dyDescent="0.3">
      <c r="A5" s="37" t="s">
        <v>175</v>
      </c>
      <c r="B5" s="37"/>
      <c r="C5" s="37"/>
      <c r="D5" s="37"/>
      <c r="E5" s="37"/>
      <c r="F5" s="37"/>
    </row>
    <row r="6" spans="1:6" ht="15" customHeight="1" x14ac:dyDescent="0.3">
      <c r="A6" s="11" t="s">
        <v>93</v>
      </c>
      <c r="B6" s="17">
        <v>587</v>
      </c>
      <c r="C6" s="17">
        <f>AVERAGE(Dateneingabe_2025!B20:M20)</f>
        <v>1548.3333333333333</v>
      </c>
      <c r="D6" s="17">
        <f t="shared" ref="D6:D16" si="0">C6-B6</f>
        <v>961.33333333333326</v>
      </c>
      <c r="E6" s="27">
        <f t="shared" ref="E6:E17" si="1">IF(B6=0,"",D6/B6)</f>
        <v>1.6377058489494605</v>
      </c>
      <c r="F6" t="str">
        <f t="shared" ref="F6:F16" si="2">IF(E6="","",IF(E6&lt;=0,"✓ OK",IF(E6&lt;=0.1,"⚠ Achtung","✗ Über")))</f>
        <v>✗ Über</v>
      </c>
    </row>
    <row r="7" spans="1:6" ht="15" customHeight="1" x14ac:dyDescent="0.3">
      <c r="A7" s="11" t="s">
        <v>100</v>
      </c>
      <c r="B7" s="17">
        <v>525</v>
      </c>
      <c r="C7" s="17">
        <f>AVERAGE(Dateneingabe_2025!B27:M27)</f>
        <v>547.83333333333337</v>
      </c>
      <c r="D7" s="17">
        <f t="shared" si="0"/>
        <v>22.833333333333371</v>
      </c>
      <c r="E7" s="27">
        <f t="shared" si="1"/>
        <v>4.3492063492063561E-2</v>
      </c>
      <c r="F7" t="str">
        <f t="shared" si="2"/>
        <v>⚠ Achtung</v>
      </c>
    </row>
    <row r="8" spans="1:6" ht="15" customHeight="1" x14ac:dyDescent="0.3">
      <c r="A8" s="11" t="s">
        <v>107</v>
      </c>
      <c r="B8" s="17">
        <v>846</v>
      </c>
      <c r="C8" s="17">
        <f>AVERAGE(Dateneingabe_2025!B34:M34)</f>
        <v>271.75</v>
      </c>
      <c r="D8" s="17">
        <f t="shared" si="0"/>
        <v>-574.25</v>
      </c>
      <c r="E8" s="27">
        <f t="shared" si="1"/>
        <v>-0.67878250591016553</v>
      </c>
      <c r="F8" t="str">
        <f t="shared" si="2"/>
        <v>✓ OK</v>
      </c>
    </row>
    <row r="9" spans="1:6" ht="15" customHeight="1" x14ac:dyDescent="0.3">
      <c r="A9" s="11" t="s">
        <v>112</v>
      </c>
      <c r="B9" s="17">
        <v>990</v>
      </c>
      <c r="C9" s="17">
        <f>AVERAGE(Dateneingabe_2025!B39:M39)</f>
        <v>533</v>
      </c>
      <c r="D9" s="17">
        <f t="shared" si="0"/>
        <v>-457</v>
      </c>
      <c r="E9" s="27">
        <f t="shared" si="1"/>
        <v>-0.46161616161616159</v>
      </c>
      <c r="F9" t="str">
        <f t="shared" si="2"/>
        <v>✓ OK</v>
      </c>
    </row>
    <row r="10" spans="1:6" ht="15" customHeight="1" x14ac:dyDescent="0.3">
      <c r="A10" s="11" t="s">
        <v>117</v>
      </c>
      <c r="B10" s="17">
        <v>407</v>
      </c>
      <c r="C10" s="17">
        <f>AVERAGE(Dateneingabe_2025!B44:M44)</f>
        <v>223.75</v>
      </c>
      <c r="D10" s="17">
        <f t="shared" si="0"/>
        <v>-183.25</v>
      </c>
      <c r="E10" s="27">
        <f t="shared" si="1"/>
        <v>-0.45024570024570026</v>
      </c>
      <c r="F10" t="str">
        <f t="shared" si="2"/>
        <v>✓ OK</v>
      </c>
    </row>
    <row r="11" spans="1:6" ht="15" customHeight="1" x14ac:dyDescent="0.3">
      <c r="A11" s="11" t="s">
        <v>122</v>
      </c>
      <c r="B11" s="17">
        <v>764</v>
      </c>
      <c r="C11" s="17">
        <f>AVERAGE(Dateneingabe_2025!B49:M49)</f>
        <v>120.5</v>
      </c>
      <c r="D11" s="17">
        <f t="shared" si="0"/>
        <v>-643.5</v>
      </c>
      <c r="E11" s="27">
        <f t="shared" si="1"/>
        <v>-0.8422774869109948</v>
      </c>
      <c r="F11" t="str">
        <f t="shared" si="2"/>
        <v>✓ OK</v>
      </c>
    </row>
    <row r="12" spans="1:6" ht="15" customHeight="1" x14ac:dyDescent="0.3">
      <c r="A12" s="11" t="s">
        <v>126</v>
      </c>
      <c r="B12" s="17">
        <v>907</v>
      </c>
      <c r="C12" s="17">
        <f>AVERAGE(Dateneingabe_2025!B53:M53)</f>
        <v>439.25</v>
      </c>
      <c r="D12" s="17">
        <f t="shared" si="0"/>
        <v>-467.75</v>
      </c>
      <c r="E12" s="27">
        <f t="shared" si="1"/>
        <v>-0.5157111356119074</v>
      </c>
      <c r="F12" t="str">
        <f t="shared" si="2"/>
        <v>✓ OK</v>
      </c>
    </row>
    <row r="13" spans="1:6" ht="15" customHeight="1" x14ac:dyDescent="0.3">
      <c r="A13" s="11" t="s">
        <v>131</v>
      </c>
      <c r="B13" s="17">
        <v>145</v>
      </c>
      <c r="C13" s="17">
        <f>AVERAGE(Dateneingabe_2025!B58:M58)</f>
        <v>768.25</v>
      </c>
      <c r="D13" s="17">
        <f t="shared" si="0"/>
        <v>623.25</v>
      </c>
      <c r="E13" s="27">
        <f t="shared" si="1"/>
        <v>4.2982758620689658</v>
      </c>
      <c r="F13" t="str">
        <f t="shared" si="2"/>
        <v>✗ Über</v>
      </c>
    </row>
    <row r="14" spans="1:6" ht="15" customHeight="1" x14ac:dyDescent="0.3">
      <c r="A14" s="11" t="s">
        <v>136</v>
      </c>
      <c r="B14" s="17">
        <v>451</v>
      </c>
      <c r="C14" s="17">
        <f>AVERAGE(Dateneingabe_2025!B63:M63)</f>
        <v>411.58333333333331</v>
      </c>
      <c r="D14" s="17">
        <f t="shared" si="0"/>
        <v>-39.416666666666686</v>
      </c>
      <c r="E14" s="27">
        <f t="shared" si="1"/>
        <v>-8.7398373983739883E-2</v>
      </c>
      <c r="F14" t="str">
        <f t="shared" si="2"/>
        <v>✓ OK</v>
      </c>
    </row>
    <row r="15" spans="1:6" ht="15" customHeight="1" x14ac:dyDescent="0.3">
      <c r="A15" s="11" t="s">
        <v>140</v>
      </c>
      <c r="B15" s="17">
        <v>939</v>
      </c>
      <c r="C15" s="17">
        <f>AVERAGE(Dateneingabe_2025!B67:M67)</f>
        <v>162.83333333333334</v>
      </c>
      <c r="D15" s="17">
        <f t="shared" si="0"/>
        <v>-776.16666666666663</v>
      </c>
      <c r="E15" s="27">
        <f t="shared" si="1"/>
        <v>-0.82658856940007097</v>
      </c>
      <c r="F15" t="str">
        <f t="shared" si="2"/>
        <v>✓ OK</v>
      </c>
    </row>
    <row r="16" spans="1:6" ht="15" customHeight="1" x14ac:dyDescent="0.3">
      <c r="A16" s="11" t="s">
        <v>144</v>
      </c>
      <c r="B16" s="17">
        <v>819</v>
      </c>
      <c r="C16" s="17">
        <f>AVERAGE(Dateneingabe_2025!B71:M71)</f>
        <v>278.66666666666669</v>
      </c>
      <c r="D16" s="17">
        <f t="shared" si="0"/>
        <v>-540.33333333333326</v>
      </c>
      <c r="E16" s="27">
        <f t="shared" si="1"/>
        <v>-0.6597476597476597</v>
      </c>
      <c r="F16" t="str">
        <f t="shared" si="2"/>
        <v>✓ OK</v>
      </c>
    </row>
    <row r="17" spans="1:5" ht="15" customHeight="1" x14ac:dyDescent="0.3">
      <c r="A17" s="13" t="s">
        <v>176</v>
      </c>
      <c r="B17" s="29">
        <f>SUM(B6:B16)</f>
        <v>7380</v>
      </c>
      <c r="C17" s="29">
        <f>SUM(C6:C16)</f>
        <v>5305.7499999999991</v>
      </c>
      <c r="D17" s="29">
        <f>SUM(D6:D16)</f>
        <v>-2074.25</v>
      </c>
      <c r="E17" s="30">
        <f t="shared" si="1"/>
        <v>-0.28106368563685635</v>
      </c>
    </row>
  </sheetData>
  <mergeCells count="2">
    <mergeCell ref="A1:F1"/>
    <mergeCell ref="A5:F5"/>
  </mergeCells>
  <conditionalFormatting sqref="D6:D17">
    <cfRule type="cellIs" dxfId="2" priority="2" operator="lessThanOrEqual">
      <formula>0</formula>
    </cfRule>
    <cfRule type="cellIs" dxfId="1" priority="3" operator="between">
      <formula>0.01</formula>
      <formula>50</formula>
    </cfRule>
    <cfRule type="cellIs" dxfId="0" priority="4" operator="greaterThan">
      <formula>50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Titelblatt</vt:lpstr>
      <vt:lpstr>Dateneingabe_2025</vt:lpstr>
      <vt:lpstr>Dateneingabe_2026</vt:lpstr>
      <vt:lpstr>Dashboard_3D</vt:lpstr>
      <vt:lpstr>Budget_Planung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Fadi Semmo</cp:lastModifiedBy>
  <cp:revision>2</cp:revision>
  <dcterms:created xsi:type="dcterms:W3CDTF">2025-10-04T12:15:43Z</dcterms:created>
  <dcterms:modified xsi:type="dcterms:W3CDTF">2025-10-04T14:09:01Z</dcterms:modified>
  <dc:language>en-US</dc:language>
</cp:coreProperties>
</file>